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ffa9018723b31f99/STYREVERV/Tyrving/Årsberetning^J regnskap/"/>
    </mc:Choice>
  </mc:AlternateContent>
  <xr:revisionPtr revIDLastSave="567" documentId="8_{82275A60-CEC1-4481-9A14-963287740B7C}" xr6:coauthVersionLast="47" xr6:coauthVersionMax="47" xr10:uidLastSave="{C0E66CB6-09BE-4728-A756-E05BC34F6699}"/>
  <bookViews>
    <workbookView xWindow="170" yWindow="0" windowWidth="19030" windowHeight="11280" activeTab="3" xr2:uid="{00000000-000D-0000-FFFF-FFFF00000000}"/>
  </bookViews>
  <sheets>
    <sheet name="Resultat 2024" sheetId="9" r:id="rId1"/>
    <sheet name="Balanse" sheetId="2" r:id="rId2"/>
    <sheet name="Noter 2024" sheetId="4" r:id="rId3"/>
    <sheet name="Budsjett 2025" sheetId="20" r:id="rId4"/>
  </sheet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2" l="1"/>
  <c r="C23" i="9"/>
  <c r="E19" i="9"/>
  <c r="E25" i="20"/>
  <c r="D25" i="20"/>
  <c r="C25" i="20"/>
  <c r="E15" i="20"/>
  <c r="D15" i="20"/>
  <c r="C15" i="20"/>
  <c r="D81" i="4"/>
  <c r="C81" i="4"/>
  <c r="C25" i="9"/>
  <c r="D23" i="2"/>
  <c r="D25" i="9"/>
  <c r="E23" i="2"/>
  <c r="E25" i="2" s="1"/>
  <c r="D45" i="4"/>
  <c r="C15" i="9"/>
  <c r="E27" i="20" l="1"/>
  <c r="E31" i="20" s="1"/>
  <c r="E34" i="20" s="1"/>
  <c r="D27" i="20"/>
  <c r="D31" i="20" s="1"/>
  <c r="D34" i="20" s="1"/>
  <c r="C27" i="20"/>
  <c r="C31" i="20" s="1"/>
  <c r="C34" i="20" s="1"/>
  <c r="D25" i="2"/>
  <c r="C91" i="4" l="1"/>
  <c r="D34" i="4" l="1"/>
  <c r="D62" i="4"/>
  <c r="D83" i="4"/>
  <c r="D68" i="4"/>
  <c r="D57" i="4"/>
  <c r="D48" i="4"/>
  <c r="D36" i="4"/>
  <c r="D27" i="4"/>
  <c r="D20" i="4"/>
  <c r="D91" i="4"/>
  <c r="D66" i="4"/>
  <c r="D60" i="4"/>
  <c r="D55" i="4"/>
  <c r="D24" i="4"/>
  <c r="D18" i="4"/>
  <c r="D14" i="4"/>
  <c r="D11" i="4"/>
  <c r="C55" i="4"/>
  <c r="C83" i="4"/>
  <c r="C68" i="4"/>
  <c r="C62" i="4"/>
  <c r="C57" i="4"/>
  <c r="C48" i="4"/>
  <c r="C36" i="4"/>
  <c r="C27" i="4"/>
  <c r="C20" i="4"/>
  <c r="D46" i="4" l="1"/>
  <c r="E25" i="9" l="1"/>
  <c r="E15" i="9"/>
  <c r="E27" i="9" l="1"/>
  <c r="C11" i="4" l="1"/>
  <c r="C34" i="4" l="1"/>
  <c r="C46" i="4"/>
  <c r="C66" i="4"/>
  <c r="C24" i="4"/>
  <c r="C18" i="4"/>
  <c r="C60" i="4"/>
  <c r="C14" i="4" l="1"/>
  <c r="C27" i="9" l="1"/>
  <c r="D15" i="9" l="1"/>
  <c r="D27" i="9" s="1"/>
  <c r="D31" i="9" l="1"/>
  <c r="D34" i="9" s="1"/>
  <c r="D13" i="2" l="1"/>
  <c r="E13" i="2" l="1"/>
  <c r="E31" i="9" l="1"/>
  <c r="E34" i="9" s="1"/>
  <c r="C31" i="9"/>
  <c r="C34" i="9" s="1"/>
</calcChain>
</file>

<file path=xl/sharedStrings.xml><?xml version="1.0" encoding="utf-8"?>
<sst xmlns="http://schemas.openxmlformats.org/spreadsheetml/2006/main" count="188" uniqueCount="133">
  <si>
    <t>TYRVING IL ORIENTERINGSGRUPPEN</t>
  </si>
  <si>
    <t>REGNSKAP</t>
  </si>
  <si>
    <t>BUDSJETT</t>
  </si>
  <si>
    <t xml:space="preserve">Arrangement </t>
  </si>
  <si>
    <t>Note 1</t>
  </si>
  <si>
    <t>Stolpeorientering</t>
  </si>
  <si>
    <t>Note 3</t>
  </si>
  <si>
    <t>Samarbeidsavtaler</t>
  </si>
  <si>
    <t>Note 4</t>
  </si>
  <si>
    <t>Ivar-o-fondet</t>
  </si>
  <si>
    <t>Tilskudd</t>
  </si>
  <si>
    <t>Note 5</t>
  </si>
  <si>
    <t>Elite- og talentutvikling</t>
  </si>
  <si>
    <t>Note 6</t>
  </si>
  <si>
    <t>Aktivitetsavgift</t>
  </si>
  <si>
    <t>Rekruttering</t>
  </si>
  <si>
    <t>Note 7</t>
  </si>
  <si>
    <t>Tur-orientering</t>
  </si>
  <si>
    <t>Note 8</t>
  </si>
  <si>
    <t>Kartsalg</t>
  </si>
  <si>
    <t>Tøysalg</t>
  </si>
  <si>
    <t>Note 9</t>
  </si>
  <si>
    <t>Kartprosjekter</t>
  </si>
  <si>
    <t>Note 10</t>
  </si>
  <si>
    <t>SUM INNTEKTER</t>
  </si>
  <si>
    <t>Lønn/Administrasjon idrett</t>
  </si>
  <si>
    <t>Tøykjøp</t>
  </si>
  <si>
    <t>Kontorhold</t>
  </si>
  <si>
    <t>Klubbhus</t>
  </si>
  <si>
    <t>SUM KOSTNADER</t>
  </si>
  <si>
    <t>DRIFTSRESULTAT</t>
  </si>
  <si>
    <t>Renteinntekter</t>
  </si>
  <si>
    <t>NETTORESULTAT FØR AVSKR.</t>
  </si>
  <si>
    <t>ÅRSRESULTAT</t>
  </si>
  <si>
    <t>BALANSE</t>
  </si>
  <si>
    <t>Kartbeholdning</t>
  </si>
  <si>
    <t xml:space="preserve">Fordringer </t>
  </si>
  <si>
    <t>Forskuddsbetalinger</t>
  </si>
  <si>
    <t>Tøy for videresalg</t>
  </si>
  <si>
    <t>Premier</t>
  </si>
  <si>
    <t>Løpsregnskapet</t>
  </si>
  <si>
    <t>Bankinnskudd</t>
  </si>
  <si>
    <t>SUM EIENDELER</t>
  </si>
  <si>
    <t>Leverandørgjeld</t>
  </si>
  <si>
    <t>Kortsiktig gjeld</t>
  </si>
  <si>
    <t>Arb.g.avgift,feriepenger, skatt</t>
  </si>
  <si>
    <t>Mellomregning Hovedstyret</t>
  </si>
  <si>
    <t>Mellomregning friidrett</t>
  </si>
  <si>
    <t>Egenkapital 01.01.</t>
  </si>
  <si>
    <t xml:space="preserve">Resultat </t>
  </si>
  <si>
    <t>Egenkapital 31.12.</t>
  </si>
  <si>
    <t>SUM EGENKAPITAL OG GJELD</t>
  </si>
  <si>
    <t>TYRVING IL ORIENTERINGSGRUPPEN - NOTER</t>
  </si>
  <si>
    <t>NETTOREGNSKAP</t>
  </si>
  <si>
    <t xml:space="preserve">EGNE ARRANGEMENT </t>
  </si>
  <si>
    <t>KM stafett/Ivar-o-løpet</t>
  </si>
  <si>
    <t>Treningsløp</t>
  </si>
  <si>
    <t>Night Hawk</t>
  </si>
  <si>
    <t>Klubbmesterskap</t>
  </si>
  <si>
    <t>NM</t>
  </si>
  <si>
    <t>Arrangementsutstyr</t>
  </si>
  <si>
    <t>SUM NETTO EGNE ARRANGEMENT</t>
  </si>
  <si>
    <t>STOLPEORIENTERING</t>
  </si>
  <si>
    <t>Sparebankstiftelsen</t>
  </si>
  <si>
    <t>Stolpejakten</t>
  </si>
  <si>
    <t>Stolpejakt-avgifter</t>
  </si>
  <si>
    <t>SUM NETTO STOLPEORIENTERING</t>
  </si>
  <si>
    <t>SAMARBEIDSAVTALER</t>
  </si>
  <si>
    <t>nanoCaps</t>
  </si>
  <si>
    <t>BDO</t>
  </si>
  <si>
    <t>Utstyrsavtaler Trimtex/Lumonite</t>
  </si>
  <si>
    <t>SUM SAMARBEIDSAVTALER</t>
  </si>
  <si>
    <t>TILSKUDD</t>
  </si>
  <si>
    <t>Bærum kommune/aktivitetsmidler</t>
  </si>
  <si>
    <t>NIF/aktivitetsmidler</t>
  </si>
  <si>
    <t>NIF/mva-refusjon</t>
  </si>
  <si>
    <t>NIF/herav kart</t>
  </si>
  <si>
    <t>NIF/utstyrsmidler</t>
  </si>
  <si>
    <t>Idrettens studieforbund</t>
  </si>
  <si>
    <t>SUM NETTO TILSKUDD</t>
  </si>
  <si>
    <t>ELITE- OG TALENTUTVIKLING</t>
  </si>
  <si>
    <t>Ungdom</t>
  </si>
  <si>
    <t>TIOmila</t>
  </si>
  <si>
    <t>Samlinger</t>
  </si>
  <si>
    <t>Jukola</t>
  </si>
  <si>
    <t>NM og Norgescup</t>
  </si>
  <si>
    <t>25-manna</t>
  </si>
  <si>
    <t>Trenere og treningsutgifter</t>
  </si>
  <si>
    <t>Frie midler/støtte</t>
  </si>
  <si>
    <t>SUM NETTO SPORTSKOMITEEN</t>
  </si>
  <si>
    <t>REKRUTTERING</t>
  </si>
  <si>
    <t>Deltakeravgifter</t>
  </si>
  <si>
    <t>Salg av rekruttpakker</t>
  </si>
  <si>
    <t>Møter, avslutning, premier, materiell</t>
  </si>
  <si>
    <t>Gebyrer</t>
  </si>
  <si>
    <t>Lønninger</t>
  </si>
  <si>
    <t>Kostnader rekruttpakker</t>
  </si>
  <si>
    <t>SUM NETTO REKRUTTERING</t>
  </si>
  <si>
    <t>FLAGGSPRETTEN</t>
  </si>
  <si>
    <t>Overskudd</t>
  </si>
  <si>
    <t>SUM NETTO FLAGGSPRETTEN</t>
  </si>
  <si>
    <t>DRAKTER</t>
  </si>
  <si>
    <t>Salg</t>
  </si>
  <si>
    <t>Gebyr ved salg</t>
  </si>
  <si>
    <t>Innkjøp</t>
  </si>
  <si>
    <t xml:space="preserve">SUM NETTO DRAKTER </t>
  </si>
  <si>
    <t>KARTPROSJEKTER</t>
  </si>
  <si>
    <t>Jordbærhaugen</t>
  </si>
  <si>
    <t>Burudvann</t>
  </si>
  <si>
    <t>Høybrenneåsen</t>
  </si>
  <si>
    <t>Sprintkart Bærum</t>
  </si>
  <si>
    <t>Høybrenneåsen (Burdvann) spillemidler</t>
  </si>
  <si>
    <t>Høybrenneåsen (Burudvann) tilskudd</t>
  </si>
  <si>
    <t>Eineåsen</t>
  </si>
  <si>
    <t>Eineåsen spillemidler</t>
  </si>
  <si>
    <t>Eineåsen tilskudd</t>
  </si>
  <si>
    <t>NM-kartet</t>
  </si>
  <si>
    <t>Ajourføring tur O</t>
  </si>
  <si>
    <t>SUM KARTPROSJEKTER</t>
  </si>
  <si>
    <t>KONTORHOLD</t>
  </si>
  <si>
    <t>Kretskontingent</t>
  </si>
  <si>
    <t>Administrasjon løpsregnskapet</t>
  </si>
  <si>
    <t>Revisjon</t>
  </si>
  <si>
    <t>Kontorutstyr</t>
  </si>
  <si>
    <t>Porto</t>
  </si>
  <si>
    <t>SUM KONTORHOLD</t>
  </si>
  <si>
    <t>Diverse</t>
  </si>
  <si>
    <t>Honorar økonomisk rådgivning, Kurs AS</t>
  </si>
  <si>
    <t>Regnskap, fordeling hovedstyret</t>
  </si>
  <si>
    <t>Note 2</t>
  </si>
  <si>
    <t>Løpstøy/ lykter 2023/24</t>
  </si>
  <si>
    <t>O bredde sosialt</t>
  </si>
  <si>
    <t>REGNSKAP M BUDSJETT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</si>
</sst>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 &quot;kr&quot;\ * #,##0.00_ ;_ &quot;kr&quot;\ * \-#,##0.00_ ;_ &quot;kr&quot;\ * &quot;-&quot;??_ ;_ @_ "/>
    <numFmt numFmtId="165" formatCode="_ [$kr-414]\ * #,##0_ ;_ [$kr-414]\ * \-#,##0_ ;_ [$kr-414]\ * &quot;-&quot;??_ ;_ @_ "/>
    <numFmt numFmtId="168" formatCode="_ &quot;kr&quot;\ * #,##0_ ;_ &quot;kr&quot;\ * \-#,##0_ ;_ &quot;kr&quot;\ * &quot;-&quot;??_ ;_ @_ "/>
    <numFmt numFmtId="170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b/>
      <sz val="11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4"/>
      <name val="Arial"/>
      <family val="2"/>
    </font>
    <font>
      <sz val="11"/>
      <name val="Arial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4" fillId="0" borderId="0" xfId="0" applyFont="1"/>
    <xf numFmtId="0" fontId="3" fillId="0" borderId="0" xfId="0" applyFont="1"/>
    <xf numFmtId="0" fontId="5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1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10" fillId="0" borderId="0" xfId="0" applyFont="1"/>
    <xf numFmtId="0" fontId="8" fillId="0" borderId="1" xfId="0" applyFont="1" applyBorder="1" applyAlignment="1">
      <alignment vertical="center"/>
    </xf>
    <xf numFmtId="0" fontId="2" fillId="0" borderId="1" xfId="0" applyFont="1" applyBorder="1"/>
    <xf numFmtId="1" fontId="9" fillId="0" borderId="1" xfId="0" applyNumberFormat="1" applyFont="1" applyBorder="1" applyAlignment="1">
      <alignment horizontal="center"/>
    </xf>
    <xf numFmtId="0" fontId="9" fillId="0" borderId="0" xfId="0" applyFont="1"/>
    <xf numFmtId="0" fontId="14" fillId="0" borderId="0" xfId="0" applyFont="1"/>
    <xf numFmtId="0" fontId="16" fillId="0" borderId="0" xfId="0" applyFont="1"/>
    <xf numFmtId="0" fontId="6" fillId="0" borderId="0" xfId="0" applyFo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9" fontId="2" fillId="0" borderId="1" xfId="2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7" fillId="0" borderId="0" xfId="0" applyFont="1"/>
    <xf numFmtId="0" fontId="19" fillId="0" borderId="0" xfId="0" applyFont="1"/>
    <xf numFmtId="0" fontId="21" fillId="0" borderId="0" xfId="0" applyFont="1"/>
    <xf numFmtId="1" fontId="8" fillId="0" borderId="1" xfId="0" applyNumberFormat="1" applyFont="1" applyBorder="1" applyAlignment="1">
      <alignment horizontal="center" vertical="center"/>
    </xf>
    <xf numFmtId="168" fontId="16" fillId="0" borderId="0" xfId="0" applyNumberFormat="1" applyFont="1"/>
    <xf numFmtId="0" fontId="20" fillId="0" borderId="0" xfId="0" applyFont="1"/>
    <xf numFmtId="0" fontId="22" fillId="0" borderId="0" xfId="0" applyFont="1"/>
    <xf numFmtId="0" fontId="23" fillId="0" borderId="1" xfId="0" applyFont="1" applyBorder="1" applyAlignment="1">
      <alignment horizontal="center"/>
    </xf>
    <xf numFmtId="1" fontId="23" fillId="0" borderId="1" xfId="0" applyNumberFormat="1" applyFont="1" applyBorder="1" applyAlignment="1">
      <alignment horizontal="center"/>
    </xf>
    <xf numFmtId="0" fontId="23" fillId="0" borderId="1" xfId="0" applyFont="1" applyBorder="1"/>
    <xf numFmtId="0" fontId="8" fillId="0" borderId="1" xfId="0" applyFont="1" applyBorder="1"/>
    <xf numFmtId="4" fontId="16" fillId="0" borderId="0" xfId="0" applyNumberFormat="1" applyFont="1"/>
    <xf numFmtId="168" fontId="19" fillId="0" borderId="0" xfId="0" applyNumberFormat="1" applyFont="1"/>
    <xf numFmtId="4" fontId="0" fillId="0" borderId="0" xfId="0" applyNumberFormat="1" applyAlignment="1">
      <alignment horizontal="right"/>
    </xf>
    <xf numFmtId="0" fontId="2" fillId="0" borderId="1" xfId="0" applyFont="1" applyBorder="1" applyAlignment="1">
      <alignment wrapText="1"/>
    </xf>
    <xf numFmtId="0" fontId="11" fillId="0" borderId="0" xfId="0" applyFont="1"/>
    <xf numFmtId="0" fontId="12" fillId="0" borderId="0" xfId="0" applyFont="1"/>
    <xf numFmtId="0" fontId="15" fillId="0" borderId="0" xfId="0" applyFont="1"/>
    <xf numFmtId="0" fontId="18" fillId="0" borderId="0" xfId="0" applyFont="1"/>
    <xf numFmtId="0" fontId="13" fillId="0" borderId="0" xfId="0" applyFont="1" applyAlignment="1">
      <alignment horizontal="left"/>
    </xf>
    <xf numFmtId="0" fontId="13" fillId="0" borderId="0" xfId="0" applyFont="1"/>
    <xf numFmtId="0" fontId="9" fillId="0" borderId="2" xfId="0" applyFont="1" applyBorder="1"/>
    <xf numFmtId="0" fontId="2" fillId="0" borderId="1" xfId="0" applyFont="1" applyBorder="1" applyProtection="1">
      <protection locked="0"/>
    </xf>
    <xf numFmtId="0" fontId="9" fillId="0" borderId="1" xfId="0" applyFont="1" applyBorder="1" applyProtection="1">
      <protection locked="0"/>
    </xf>
    <xf numFmtId="0" fontId="9" fillId="0" borderId="3" xfId="0" applyFont="1" applyBorder="1"/>
    <xf numFmtId="165" fontId="2" fillId="0" borderId="0" xfId="0" applyNumberFormat="1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170" fontId="2" fillId="0" borderId="1" xfId="3" applyNumberFormat="1" applyFont="1" applyFill="1" applyBorder="1"/>
    <xf numFmtId="170" fontId="2" fillId="0" borderId="1" xfId="3" applyNumberFormat="1" applyFont="1" applyBorder="1" applyAlignment="1">
      <alignment horizontal="center"/>
    </xf>
    <xf numFmtId="170" fontId="2" fillId="0" borderId="1" xfId="3" applyNumberFormat="1" applyFont="1" applyBorder="1"/>
    <xf numFmtId="170" fontId="23" fillId="0" borderId="1" xfId="3" applyNumberFormat="1" applyFont="1" applyFill="1" applyBorder="1"/>
    <xf numFmtId="170" fontId="23" fillId="0" borderId="1" xfId="3" applyNumberFormat="1" applyFont="1" applyBorder="1" applyAlignment="1">
      <alignment horizontal="center" vertical="center"/>
    </xf>
    <xf numFmtId="170" fontId="23" fillId="0" borderId="1" xfId="3" applyNumberFormat="1" applyFont="1" applyBorder="1" applyAlignment="1">
      <alignment horizontal="center"/>
    </xf>
    <xf numFmtId="170" fontId="9" fillId="0" borderId="1" xfId="3" applyNumberFormat="1" applyFont="1" applyBorder="1" applyAlignment="1">
      <alignment horizontal="center" vertical="center"/>
    </xf>
    <xf numFmtId="170" fontId="9" fillId="0" borderId="1" xfId="3" applyNumberFormat="1" applyFont="1" applyBorder="1" applyAlignment="1">
      <alignment horizontal="center"/>
    </xf>
    <xf numFmtId="170" fontId="9" fillId="0" borderId="1" xfId="3" applyNumberFormat="1" applyFont="1" applyFill="1" applyBorder="1"/>
    <xf numFmtId="170" fontId="8" fillId="0" borderId="1" xfId="3" applyNumberFormat="1" applyFont="1" applyFill="1" applyBorder="1"/>
    <xf numFmtId="170" fontId="8" fillId="0" borderId="1" xfId="3" applyNumberFormat="1" applyFont="1" applyBorder="1" applyAlignment="1">
      <alignment horizontal="center"/>
    </xf>
    <xf numFmtId="170" fontId="9" fillId="0" borderId="1" xfId="3" applyNumberFormat="1" applyFont="1" applyBorder="1"/>
    <xf numFmtId="170" fontId="9" fillId="0" borderId="0" xfId="3" applyNumberFormat="1" applyFont="1"/>
    <xf numFmtId="170" fontId="2" fillId="0" borderId="1" xfId="3" applyNumberFormat="1" applyFont="1" applyFill="1" applyBorder="1" applyProtection="1">
      <protection locked="0"/>
    </xf>
    <xf numFmtId="170" fontId="9" fillId="0" borderId="1" xfId="3" applyNumberFormat="1" applyFont="1" applyFill="1" applyBorder="1" applyProtection="1">
      <protection locked="0"/>
    </xf>
    <xf numFmtId="170" fontId="2" fillId="0" borderId="0" xfId="3" applyNumberFormat="1" applyFont="1"/>
    <xf numFmtId="170" fontId="2" fillId="0" borderId="1" xfId="3" applyNumberFormat="1" applyFont="1" applyFill="1" applyBorder="1" applyAlignment="1">
      <alignment vertical="center"/>
    </xf>
    <xf numFmtId="170" fontId="5" fillId="0" borderId="0" xfId="3" applyNumberFormat="1" applyFont="1" applyFill="1"/>
    <xf numFmtId="0" fontId="23" fillId="0" borderId="0" xfId="0" applyFont="1" applyAlignment="1">
      <alignment wrapText="1"/>
    </xf>
    <xf numFmtId="168" fontId="23" fillId="0" borderId="0" xfId="1" applyNumberFormat="1" applyFont="1" applyBorder="1"/>
    <xf numFmtId="168" fontId="23" fillId="0" borderId="0" xfId="1" applyNumberFormat="1" applyFont="1" applyFill="1" applyBorder="1"/>
    <xf numFmtId="168" fontId="23" fillId="0" borderId="0" xfId="1" applyNumberFormat="1" applyFont="1" applyBorder="1" applyAlignment="1">
      <alignment horizontal="center"/>
    </xf>
    <xf numFmtId="168" fontId="9" fillId="0" borderId="0" xfId="1" applyNumberFormat="1" applyFont="1" applyBorder="1"/>
    <xf numFmtId="168" fontId="2" fillId="0" borderId="0" xfId="1" applyNumberFormat="1" applyFont="1" applyFill="1" applyBorder="1"/>
    <xf numFmtId="168" fontId="9" fillId="0" borderId="0" xfId="1" applyNumberFormat="1" applyFont="1" applyBorder="1" applyAlignment="1">
      <alignment horizontal="center"/>
    </xf>
    <xf numFmtId="168" fontId="8" fillId="0" borderId="0" xfId="1" applyNumberFormat="1" applyFont="1" applyBorder="1"/>
    <xf numFmtId="168" fontId="8" fillId="0" borderId="0" xfId="1" applyNumberFormat="1" applyFont="1" applyFill="1" applyBorder="1"/>
    <xf numFmtId="168" fontId="8" fillId="0" borderId="0" xfId="1" applyNumberFormat="1" applyFont="1" applyBorder="1" applyAlignment="1">
      <alignment horizontal="center"/>
    </xf>
    <xf numFmtId="0" fontId="0" fillId="0" borderId="0" xfId="0"/>
    <xf numFmtId="170" fontId="2" fillId="0" borderId="1" xfId="3" applyNumberFormat="1" applyFont="1" applyBorder="1" applyAlignment="1">
      <alignment horizontal="left"/>
    </xf>
    <xf numFmtId="170" fontId="8" fillId="0" borderId="1" xfId="3" applyNumberFormat="1" applyFont="1" applyBorder="1" applyAlignment="1">
      <alignment horizontal="left" vertical="center"/>
    </xf>
    <xf numFmtId="170" fontId="16" fillId="0" borderId="0" xfId="3" applyNumberFormat="1" applyFont="1"/>
  </cellXfs>
  <cellStyles count="4">
    <cellStyle name="Komma" xfId="3" builtinId="3"/>
    <cellStyle name="Normal" xfId="0" builtinId="0"/>
    <cellStyle name="Prosent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BC587-2A15-4030-9DC2-D2E31B814333}">
  <dimension ref="A1:G36"/>
  <sheetViews>
    <sheetView topLeftCell="A16" zoomScale="87" workbookViewId="0">
      <selection activeCell="C22" sqref="C22"/>
    </sheetView>
  </sheetViews>
  <sheetFormatPr baseColWidth="10" defaultColWidth="11.453125" defaultRowHeight="14.5" x14ac:dyDescent="0.35"/>
  <cols>
    <col min="1" max="1" width="28.453125" style="23" customWidth="1"/>
    <col min="2" max="2" width="8.453125" style="23" customWidth="1"/>
    <col min="3" max="5" width="16" style="23" customWidth="1"/>
    <col min="6" max="6" width="11.453125" style="3"/>
  </cols>
  <sheetData>
    <row r="1" spans="1:7" ht="25" x14ac:dyDescent="0.5">
      <c r="A1" s="9" t="s">
        <v>0</v>
      </c>
      <c r="B1" s="9"/>
    </row>
    <row r="2" spans="1:7" ht="25" x14ac:dyDescent="0.5">
      <c r="A2" s="9"/>
      <c r="B2" s="9"/>
    </row>
    <row r="3" spans="1:7" ht="20" x14ac:dyDescent="0.4">
      <c r="C3" s="4"/>
      <c r="D3" s="4"/>
      <c r="E3" s="4"/>
    </row>
    <row r="4" spans="1:7" s="15" customFormat="1" ht="14.25" customHeight="1" x14ac:dyDescent="0.3">
      <c r="A4" s="11"/>
      <c r="B4" s="11"/>
      <c r="C4" s="29" t="s">
        <v>1</v>
      </c>
      <c r="D4" s="29" t="s">
        <v>2</v>
      </c>
      <c r="E4" s="29" t="s">
        <v>1</v>
      </c>
      <c r="F4" s="27"/>
    </row>
    <row r="5" spans="1:7" s="15" customFormat="1" ht="14.25" customHeight="1" x14ac:dyDescent="0.3">
      <c r="A5" s="11"/>
      <c r="B5" s="11"/>
      <c r="C5" s="30">
        <v>2024</v>
      </c>
      <c r="D5" s="30">
        <v>2024</v>
      </c>
      <c r="E5" s="30">
        <v>2023</v>
      </c>
      <c r="F5" s="27"/>
    </row>
    <row r="6" spans="1:7" s="24" customFormat="1" ht="14.25" customHeight="1" x14ac:dyDescent="0.3">
      <c r="A6" s="11" t="s">
        <v>3</v>
      </c>
      <c r="B6" s="11" t="s">
        <v>4</v>
      </c>
      <c r="C6" s="51">
        <v>-6923</v>
      </c>
      <c r="D6" s="52">
        <v>25000</v>
      </c>
      <c r="E6" s="53">
        <v>3829</v>
      </c>
      <c r="F6" s="27"/>
    </row>
    <row r="7" spans="1:7" s="24" customFormat="1" ht="14.25" customHeight="1" x14ac:dyDescent="0.3">
      <c r="A7" s="11" t="s">
        <v>5</v>
      </c>
      <c r="B7" s="11" t="s">
        <v>129</v>
      </c>
      <c r="C7" s="51">
        <v>6200</v>
      </c>
      <c r="D7" s="52">
        <v>25000</v>
      </c>
      <c r="E7" s="53">
        <v>-23000</v>
      </c>
      <c r="F7" s="27"/>
    </row>
    <row r="8" spans="1:7" s="24" customFormat="1" ht="14.25" customHeight="1" x14ac:dyDescent="0.3">
      <c r="A8" s="11" t="s">
        <v>7</v>
      </c>
      <c r="B8" s="11" t="s">
        <v>6</v>
      </c>
      <c r="C8" s="51">
        <v>106037</v>
      </c>
      <c r="D8" s="52">
        <v>80000</v>
      </c>
      <c r="E8" s="53">
        <v>70000</v>
      </c>
      <c r="F8" s="27"/>
    </row>
    <row r="9" spans="1:7" s="24" customFormat="1" ht="14.25" customHeight="1" x14ac:dyDescent="0.3">
      <c r="A9" s="11" t="s">
        <v>9</v>
      </c>
      <c r="B9" s="11"/>
      <c r="C9" s="51">
        <v>1450000</v>
      </c>
      <c r="D9" s="52">
        <v>1300000</v>
      </c>
      <c r="E9" s="53">
        <v>1160000</v>
      </c>
      <c r="F9" s="27"/>
    </row>
    <row r="10" spans="1:7" s="24" customFormat="1" ht="14.25" customHeight="1" x14ac:dyDescent="0.3">
      <c r="A10" s="11" t="s">
        <v>10</v>
      </c>
      <c r="B10" s="11" t="s">
        <v>8</v>
      </c>
      <c r="C10" s="51">
        <v>170303</v>
      </c>
      <c r="D10" s="52">
        <v>175000</v>
      </c>
      <c r="E10" s="53">
        <v>172474</v>
      </c>
      <c r="F10" s="27"/>
    </row>
    <row r="11" spans="1:7" s="24" customFormat="1" ht="14.25" customHeight="1" x14ac:dyDescent="0.3">
      <c r="A11" s="11" t="s">
        <v>14</v>
      </c>
      <c r="B11" s="11"/>
      <c r="C11" s="51">
        <v>91200</v>
      </c>
      <c r="D11" s="52">
        <v>60000</v>
      </c>
      <c r="E11" s="53">
        <v>37500</v>
      </c>
      <c r="F11" s="27"/>
    </row>
    <row r="12" spans="1:7" s="24" customFormat="1" ht="14.25" customHeight="1" x14ac:dyDescent="0.3">
      <c r="A12" s="11" t="s">
        <v>17</v>
      </c>
      <c r="B12" s="11" t="s">
        <v>16</v>
      </c>
      <c r="C12" s="51">
        <v>196215</v>
      </c>
      <c r="D12" s="52">
        <v>225000</v>
      </c>
      <c r="E12" s="53">
        <v>254480</v>
      </c>
      <c r="F12" s="27"/>
    </row>
    <row r="13" spans="1:7" s="24" customFormat="1" ht="14.25" customHeight="1" x14ac:dyDescent="0.3">
      <c r="A13" s="11" t="s">
        <v>20</v>
      </c>
      <c r="B13" s="11" t="s">
        <v>18</v>
      </c>
      <c r="C13" s="51">
        <v>35040</v>
      </c>
      <c r="D13" s="52">
        <v>0</v>
      </c>
      <c r="E13" s="53">
        <v>12790</v>
      </c>
      <c r="F13" s="27"/>
    </row>
    <row r="14" spans="1:7" s="24" customFormat="1" ht="14.25" customHeight="1" x14ac:dyDescent="0.3">
      <c r="A14" s="11" t="s">
        <v>22</v>
      </c>
      <c r="B14" s="11" t="s">
        <v>21</v>
      </c>
      <c r="C14" s="51">
        <v>950</v>
      </c>
      <c r="D14" s="52">
        <v>0</v>
      </c>
      <c r="E14" s="53">
        <v>297031</v>
      </c>
      <c r="F14" s="27"/>
    </row>
    <row r="15" spans="1:7" ht="14.25" customHeight="1" x14ac:dyDescent="0.35">
      <c r="A15" s="31" t="s">
        <v>24</v>
      </c>
      <c r="B15" s="31"/>
      <c r="C15" s="54">
        <f>SUM(C6:C14)</f>
        <v>2049022</v>
      </c>
      <c r="D15" s="55">
        <f>SUM(D6:D14)</f>
        <v>1890000</v>
      </c>
      <c r="E15" s="56">
        <f>SUM(E6:E14)</f>
        <v>1985104</v>
      </c>
    </row>
    <row r="16" spans="1:7" s="15" customFormat="1" ht="14.25" customHeight="1" x14ac:dyDescent="0.3">
      <c r="A16" s="6"/>
      <c r="B16" s="6"/>
      <c r="C16" s="51"/>
      <c r="D16" s="57"/>
      <c r="E16" s="58"/>
      <c r="F16" s="27"/>
      <c r="G16" s="26"/>
    </row>
    <row r="17" spans="1:6" s="24" customFormat="1" ht="14.25" customHeight="1" x14ac:dyDescent="0.3">
      <c r="A17" s="11" t="s">
        <v>131</v>
      </c>
      <c r="B17" s="11"/>
      <c r="C17" s="51">
        <v>49526</v>
      </c>
      <c r="D17" s="52"/>
      <c r="E17" s="53">
        <v>34555</v>
      </c>
      <c r="F17" s="27"/>
    </row>
    <row r="18" spans="1:6" s="24" customFormat="1" ht="14.25" customHeight="1" x14ac:dyDescent="0.3">
      <c r="A18" s="11" t="s">
        <v>25</v>
      </c>
      <c r="B18" s="11"/>
      <c r="C18" s="51">
        <v>922156</v>
      </c>
      <c r="D18" s="52">
        <v>910000</v>
      </c>
      <c r="E18" s="53">
        <v>1190089</v>
      </c>
      <c r="F18" s="27"/>
    </row>
    <row r="19" spans="1:6" s="15" customFormat="1" ht="14.25" customHeight="1" x14ac:dyDescent="0.3">
      <c r="A19" s="11" t="s">
        <v>12</v>
      </c>
      <c r="B19" s="11" t="s">
        <v>11</v>
      </c>
      <c r="C19" s="51">
        <v>988958</v>
      </c>
      <c r="D19" s="52">
        <v>925000</v>
      </c>
      <c r="E19" s="53">
        <f>974933-34555</f>
        <v>940378</v>
      </c>
      <c r="F19" s="27"/>
    </row>
    <row r="20" spans="1:6" s="24" customFormat="1" ht="14.25" customHeight="1" x14ac:dyDescent="0.3">
      <c r="A20" s="11" t="s">
        <v>15</v>
      </c>
      <c r="B20" s="11" t="s">
        <v>13</v>
      </c>
      <c r="C20" s="51">
        <v>19814</v>
      </c>
      <c r="D20" s="52"/>
      <c r="E20" s="53">
        <v>24739</v>
      </c>
      <c r="F20" s="27"/>
    </row>
    <row r="21" spans="1:6" s="24" customFormat="1" ht="14.25" customHeight="1" x14ac:dyDescent="0.3">
      <c r="A21" s="11" t="s">
        <v>26</v>
      </c>
      <c r="B21" s="11" t="s">
        <v>18</v>
      </c>
      <c r="C21" s="51">
        <v>35040</v>
      </c>
      <c r="D21" s="52">
        <v>25000</v>
      </c>
      <c r="E21" s="53">
        <v>12212</v>
      </c>
      <c r="F21" s="27"/>
    </row>
    <row r="22" spans="1:6" s="24" customFormat="1" ht="14.25" customHeight="1" x14ac:dyDescent="0.3">
      <c r="A22" s="11" t="s">
        <v>22</v>
      </c>
      <c r="B22" s="11" t="s">
        <v>21</v>
      </c>
      <c r="C22" s="51"/>
      <c r="D22" s="52">
        <v>60000</v>
      </c>
      <c r="E22" s="53">
        <v>27305</v>
      </c>
      <c r="F22" s="27"/>
    </row>
    <row r="23" spans="1:6" s="24" customFormat="1" ht="14.25" customHeight="1" x14ac:dyDescent="0.3">
      <c r="A23" s="11" t="s">
        <v>27</v>
      </c>
      <c r="B23" s="11" t="s">
        <v>23</v>
      </c>
      <c r="C23" s="51">
        <f>110964+216+1329</f>
        <v>112509</v>
      </c>
      <c r="D23" s="52">
        <v>55000</v>
      </c>
      <c r="E23" s="53">
        <v>55560</v>
      </c>
      <c r="F23" s="27"/>
    </row>
    <row r="24" spans="1:6" s="24" customFormat="1" ht="14.25" customHeight="1" x14ac:dyDescent="0.3">
      <c r="A24" s="11" t="s">
        <v>28</v>
      </c>
      <c r="B24" s="11"/>
      <c r="C24" s="51">
        <v>24844</v>
      </c>
      <c r="D24" s="52">
        <v>25000</v>
      </c>
      <c r="E24" s="53"/>
      <c r="F24" s="27"/>
    </row>
    <row r="25" spans="1:6" ht="14.25" customHeight="1" x14ac:dyDescent="0.35">
      <c r="A25" s="31" t="s">
        <v>29</v>
      </c>
      <c r="B25" s="31"/>
      <c r="C25" s="54">
        <f>SUM(C17:C24)</f>
        <v>2152847</v>
      </c>
      <c r="D25" s="56">
        <f>SUM(D17:D24)</f>
        <v>2000000</v>
      </c>
      <c r="E25" s="56">
        <f>SUM(E17:E23)</f>
        <v>2284838</v>
      </c>
    </row>
    <row r="26" spans="1:6" s="15" customFormat="1" ht="14.25" customHeight="1" x14ac:dyDescent="0.3">
      <c r="A26" s="6"/>
      <c r="B26" s="6"/>
      <c r="C26" s="51"/>
      <c r="D26" s="58"/>
      <c r="E26" s="58"/>
      <c r="F26" s="27"/>
    </row>
    <row r="27" spans="1:6" s="1" customFormat="1" ht="14.25" customHeight="1" x14ac:dyDescent="0.35">
      <c r="A27" s="31" t="s">
        <v>30</v>
      </c>
      <c r="B27" s="31"/>
      <c r="C27" s="54">
        <f>C15-C25</f>
        <v>-103825</v>
      </c>
      <c r="D27" s="56">
        <f>D15-D25</f>
        <v>-110000</v>
      </c>
      <c r="E27" s="56">
        <f>E15-E25</f>
        <v>-299734</v>
      </c>
      <c r="F27" s="16"/>
    </row>
    <row r="28" spans="1:6" s="22" customFormat="1" ht="14.25" customHeight="1" x14ac:dyDescent="0.3">
      <c r="A28" s="6"/>
      <c r="B28" s="6"/>
      <c r="C28" s="59"/>
      <c r="D28" s="58"/>
      <c r="E28" s="58"/>
      <c r="F28" s="28"/>
    </row>
    <row r="29" spans="1:6" s="24" customFormat="1" ht="14.25" customHeight="1" x14ac:dyDescent="0.3">
      <c r="A29" s="11" t="s">
        <v>31</v>
      </c>
      <c r="B29" s="11"/>
      <c r="C29" s="51">
        <v>2048</v>
      </c>
      <c r="D29" s="52">
        <v>10000</v>
      </c>
      <c r="E29" s="52">
        <v>114</v>
      </c>
      <c r="F29" s="27"/>
    </row>
    <row r="30" spans="1:6" s="24" customFormat="1" ht="14.25" customHeight="1" x14ac:dyDescent="0.3">
      <c r="A30" s="11"/>
      <c r="B30" s="11"/>
      <c r="C30" s="51"/>
      <c r="D30" s="52"/>
      <c r="E30" s="52"/>
      <c r="F30" s="27"/>
    </row>
    <row r="31" spans="1:6" ht="14.25" customHeight="1" x14ac:dyDescent="0.35">
      <c r="A31" s="31" t="s">
        <v>32</v>
      </c>
      <c r="B31" s="31"/>
      <c r="C31" s="54">
        <f>SUM(C27:C29)</f>
        <v>-101777</v>
      </c>
      <c r="D31" s="56">
        <f>SUM(D27:D29)</f>
        <v>-100000</v>
      </c>
      <c r="E31" s="56">
        <f>SUM(E27:E29)</f>
        <v>-299620</v>
      </c>
    </row>
    <row r="32" spans="1:6" s="15" customFormat="1" ht="14.25" customHeight="1" x14ac:dyDescent="0.3">
      <c r="A32" s="6"/>
      <c r="B32" s="6"/>
      <c r="C32" s="51"/>
      <c r="D32" s="58"/>
      <c r="E32" s="58"/>
      <c r="F32" s="27"/>
    </row>
    <row r="33" spans="1:6" s="15" customFormat="1" ht="14.25" customHeight="1" x14ac:dyDescent="0.3">
      <c r="A33" s="11"/>
      <c r="B33" s="11"/>
      <c r="C33" s="51"/>
      <c r="D33" s="52"/>
      <c r="E33" s="52"/>
      <c r="F33" s="27"/>
    </row>
    <row r="34" spans="1:6" s="49" customFormat="1" ht="24.75" customHeight="1" x14ac:dyDescent="0.35">
      <c r="A34" s="32" t="s">
        <v>33</v>
      </c>
      <c r="B34" s="32"/>
      <c r="C34" s="60">
        <f>SUM(C31:C33)</f>
        <v>-101777</v>
      </c>
      <c r="D34" s="61">
        <f>SUM(D31:D32)</f>
        <v>-100000</v>
      </c>
      <c r="E34" s="61">
        <f>SUM(E31:E32)</f>
        <v>-299620</v>
      </c>
      <c r="F34" s="48"/>
    </row>
    <row r="36" spans="1:6" x14ac:dyDescent="0.35">
      <c r="C36" s="34"/>
    </row>
  </sheetData>
  <sortState xmlns:xlrd2="http://schemas.microsoft.com/office/spreadsheetml/2017/richdata2" ref="A21:E22">
    <sortCondition descending="1" ref="A2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9"/>
  <sheetViews>
    <sheetView workbookViewId="0">
      <selection activeCell="D6" sqref="D6:E25"/>
    </sheetView>
  </sheetViews>
  <sheetFormatPr baseColWidth="10" defaultColWidth="11.453125" defaultRowHeight="14.5" x14ac:dyDescent="0.35"/>
  <cols>
    <col min="1" max="1" width="3.453125" customWidth="1"/>
    <col min="2" max="2" width="28.1796875" style="7" customWidth="1"/>
    <col min="3" max="3" width="12.1796875" style="8" customWidth="1"/>
    <col min="4" max="5" width="17.453125" style="7" customWidth="1"/>
  </cols>
  <sheetData>
    <row r="1" spans="2:9" ht="25" x14ac:dyDescent="0.5">
      <c r="B1" s="9" t="s">
        <v>0</v>
      </c>
      <c r="C1" s="17"/>
      <c r="D1" s="9"/>
      <c r="E1" s="9"/>
    </row>
    <row r="2" spans="2:9" ht="25" x14ac:dyDescent="0.5">
      <c r="B2" s="9" t="s">
        <v>34</v>
      </c>
      <c r="C2" s="17"/>
      <c r="D2" s="9"/>
      <c r="E2" s="9"/>
    </row>
    <row r="3" spans="2:9" x14ac:dyDescent="0.35">
      <c r="B3" s="13"/>
    </row>
    <row r="5" spans="2:9" ht="26.25" customHeight="1" x14ac:dyDescent="0.35">
      <c r="B5" s="5"/>
      <c r="C5" s="18"/>
      <c r="D5" s="25">
        <v>2024</v>
      </c>
      <c r="E5" s="25">
        <v>2023</v>
      </c>
    </row>
    <row r="6" spans="2:9" s="15" customFormat="1" ht="15" customHeight="1" x14ac:dyDescent="0.35">
      <c r="B6" s="11" t="s">
        <v>35</v>
      </c>
      <c r="C6" s="19"/>
      <c r="D6" s="80">
        <v>1</v>
      </c>
      <c r="E6" s="80">
        <v>1</v>
      </c>
      <c r="G6" s="35"/>
      <c r="H6"/>
    </row>
    <row r="7" spans="2:9" s="15" customFormat="1" ht="15" customHeight="1" x14ac:dyDescent="0.35">
      <c r="B7" s="11" t="s">
        <v>36</v>
      </c>
      <c r="C7" s="19"/>
      <c r="D7" s="80">
        <v>193802</v>
      </c>
      <c r="E7" s="80">
        <v>18346</v>
      </c>
      <c r="G7" s="35"/>
      <c r="H7"/>
    </row>
    <row r="8" spans="2:9" s="15" customFormat="1" ht="15" customHeight="1" x14ac:dyDescent="0.35">
      <c r="B8" s="11" t="s">
        <v>37</v>
      </c>
      <c r="C8" s="19"/>
      <c r="D8" s="80">
        <v>41824</v>
      </c>
      <c r="E8" s="80">
        <v>19815</v>
      </c>
      <c r="G8" s="35"/>
      <c r="H8"/>
    </row>
    <row r="9" spans="2:9" s="15" customFormat="1" ht="15" customHeight="1" x14ac:dyDescent="0.35">
      <c r="B9" s="11" t="s">
        <v>38</v>
      </c>
      <c r="C9" s="19"/>
      <c r="D9" s="80">
        <v>14950</v>
      </c>
      <c r="E9" s="80">
        <v>29370</v>
      </c>
      <c r="G9" s="35"/>
      <c r="H9"/>
    </row>
    <row r="10" spans="2:9" s="15" customFormat="1" ht="15" customHeight="1" x14ac:dyDescent="0.35">
      <c r="B10" s="11" t="s">
        <v>39</v>
      </c>
      <c r="C10" s="19"/>
      <c r="D10" s="80">
        <v>7871</v>
      </c>
      <c r="E10" s="80"/>
      <c r="G10" s="35"/>
      <c r="H10"/>
    </row>
    <row r="11" spans="2:9" s="15" customFormat="1" ht="15" customHeight="1" x14ac:dyDescent="0.35">
      <c r="B11" s="11" t="s">
        <v>40</v>
      </c>
      <c r="C11" s="20"/>
      <c r="D11" s="51">
        <v>118045</v>
      </c>
      <c r="E11" s="80">
        <v>19166</v>
      </c>
      <c r="G11" s="35"/>
      <c r="H11" s="35"/>
      <c r="I11" s="33"/>
    </row>
    <row r="12" spans="2:9" s="15" customFormat="1" ht="15" customHeight="1" x14ac:dyDescent="0.35">
      <c r="B12" s="11" t="s">
        <v>41</v>
      </c>
      <c r="C12" s="19"/>
      <c r="D12" s="80">
        <f>353850-118046</f>
        <v>235804</v>
      </c>
      <c r="E12" s="80">
        <v>591482</v>
      </c>
      <c r="G12" s="35"/>
      <c r="H12"/>
    </row>
    <row r="13" spans="2:9" ht="15" customHeight="1" x14ac:dyDescent="0.35">
      <c r="B13" s="10" t="s">
        <v>42</v>
      </c>
      <c r="C13" s="21"/>
      <c r="D13" s="81">
        <f>SUM(D6:D12)</f>
        <v>612297</v>
      </c>
      <c r="E13" s="81">
        <f>SUM(E6:E12)</f>
        <v>678180</v>
      </c>
      <c r="G13" s="35"/>
    </row>
    <row r="14" spans="2:9" ht="15" customHeight="1" x14ac:dyDescent="0.35">
      <c r="B14" s="11"/>
      <c r="C14" s="19"/>
      <c r="D14" s="80"/>
      <c r="E14" s="80"/>
    </row>
    <row r="15" spans="2:9" ht="15" customHeight="1" x14ac:dyDescent="0.35">
      <c r="B15" s="11" t="s">
        <v>43</v>
      </c>
      <c r="C15" s="19"/>
      <c r="D15" s="80">
        <v>127318</v>
      </c>
      <c r="E15" s="80"/>
    </row>
    <row r="16" spans="2:9" s="15" customFormat="1" ht="15" customHeight="1" x14ac:dyDescent="0.35">
      <c r="B16" s="11" t="s">
        <v>44</v>
      </c>
      <c r="C16" s="19"/>
      <c r="D16" s="80">
        <v>81954</v>
      </c>
      <c r="E16" s="80">
        <v>35936</v>
      </c>
      <c r="G16" s="79"/>
      <c r="H16" s="79"/>
    </row>
    <row r="17" spans="2:10" s="15" customFormat="1" ht="15" customHeight="1" x14ac:dyDescent="0.35">
      <c r="B17" s="11" t="s">
        <v>45</v>
      </c>
      <c r="C17" s="19"/>
      <c r="D17" s="80">
        <v>128207</v>
      </c>
      <c r="E17" s="80">
        <v>134386</v>
      </c>
      <c r="G17" s="35"/>
      <c r="H17"/>
    </row>
    <row r="18" spans="2:10" s="15" customFormat="1" ht="15" customHeight="1" x14ac:dyDescent="0.35">
      <c r="B18" s="11" t="s">
        <v>46</v>
      </c>
      <c r="C18" s="19"/>
      <c r="D18" s="80">
        <v>-23996</v>
      </c>
      <c r="E18" s="80">
        <v>72748</v>
      </c>
      <c r="G18" s="35"/>
      <c r="H18" s="35"/>
      <c r="I18" s="35"/>
      <c r="J18" s="33"/>
    </row>
    <row r="19" spans="2:10" s="15" customFormat="1" ht="15" customHeight="1" x14ac:dyDescent="0.35">
      <c r="B19" s="11" t="s">
        <v>47</v>
      </c>
      <c r="C19" s="19"/>
      <c r="D19" s="80">
        <v>-28516</v>
      </c>
      <c r="E19" s="80">
        <v>6004</v>
      </c>
      <c r="G19" s="35"/>
      <c r="H19" s="35"/>
      <c r="I19" s="35"/>
      <c r="J19" s="33"/>
    </row>
    <row r="20" spans="2:10" s="15" customFormat="1" ht="15" customHeight="1" x14ac:dyDescent="0.35">
      <c r="D20" s="80"/>
      <c r="E20" s="82"/>
      <c r="H20"/>
    </row>
    <row r="21" spans="2:10" s="15" customFormat="1" ht="15" customHeight="1" x14ac:dyDescent="0.35">
      <c r="B21" s="11" t="s">
        <v>48</v>
      </c>
      <c r="C21" s="19"/>
      <c r="D21" s="80">
        <v>429107</v>
      </c>
      <c r="E21" s="80">
        <v>728726</v>
      </c>
      <c r="G21" s="35"/>
      <c r="H21"/>
    </row>
    <row r="22" spans="2:10" s="15" customFormat="1" ht="15" customHeight="1" x14ac:dyDescent="0.35">
      <c r="B22" s="11" t="s">
        <v>49</v>
      </c>
      <c r="C22" s="19"/>
      <c r="D22" s="80">
        <v>-101777</v>
      </c>
      <c r="E22" s="80">
        <v>-299620</v>
      </c>
      <c r="H22"/>
    </row>
    <row r="23" spans="2:10" s="15" customFormat="1" ht="15" customHeight="1" x14ac:dyDescent="0.35">
      <c r="B23" s="11" t="s">
        <v>50</v>
      </c>
      <c r="C23" s="19"/>
      <c r="D23" s="80">
        <f>SUM(D21:D22)</f>
        <v>327330</v>
      </c>
      <c r="E23" s="80">
        <f>SUM(E21:E22)</f>
        <v>429106</v>
      </c>
      <c r="H23"/>
    </row>
    <row r="24" spans="2:10" s="15" customFormat="1" ht="15" customHeight="1" x14ac:dyDescent="0.35">
      <c r="B24" s="11"/>
      <c r="C24" s="19"/>
      <c r="D24" s="80"/>
      <c r="E24" s="80"/>
      <c r="G24" s="35"/>
      <c r="H24"/>
    </row>
    <row r="25" spans="2:10" ht="29.15" customHeight="1" x14ac:dyDescent="0.35">
      <c r="B25" s="10" t="s">
        <v>51</v>
      </c>
      <c r="C25" s="21"/>
      <c r="D25" s="81">
        <f>SUM(D15:D23)-D23</f>
        <v>612297</v>
      </c>
      <c r="E25" s="81">
        <f>SUM(E16:E23)-E23</f>
        <v>678180</v>
      </c>
      <c r="G25" s="35"/>
    </row>
    <row r="26" spans="2:10" x14ac:dyDescent="0.35">
      <c r="D26" s="47"/>
      <c r="G26" s="35"/>
    </row>
    <row r="29" spans="2:10" x14ac:dyDescent="0.35">
      <c r="D29" s="47"/>
    </row>
  </sheetData>
  <sortState xmlns:xlrd2="http://schemas.microsoft.com/office/spreadsheetml/2017/richdata2" ref="B17:E18">
    <sortCondition ref="B17:B18"/>
  </sortState>
  <mergeCells count="1">
    <mergeCell ref="G16:H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99"/>
  <sheetViews>
    <sheetView topLeftCell="A76" workbookViewId="0">
      <selection activeCell="C90" sqref="C90"/>
    </sheetView>
  </sheetViews>
  <sheetFormatPr baseColWidth="10" defaultColWidth="11.453125" defaultRowHeight="14.5" x14ac:dyDescent="0.35"/>
  <cols>
    <col min="1" max="1" width="9.54296875" style="7" customWidth="1"/>
    <col min="2" max="2" width="35.1796875" style="7" customWidth="1"/>
    <col min="3" max="4" width="17.453125" style="7" customWidth="1"/>
  </cols>
  <sheetData>
    <row r="1" spans="1:4" s="39" customFormat="1" ht="23.5" x14ac:dyDescent="0.55000000000000004">
      <c r="A1" s="37" t="s">
        <v>52</v>
      </c>
      <c r="B1" s="38"/>
      <c r="C1" s="38"/>
      <c r="D1" s="38"/>
    </row>
    <row r="2" spans="1:4" s="2" customFormat="1" ht="30" x14ac:dyDescent="0.6">
      <c r="A2" s="40" t="s">
        <v>53</v>
      </c>
      <c r="B2" s="41"/>
      <c r="C2" s="42"/>
      <c r="D2" s="42"/>
    </row>
    <row r="3" spans="1:4" s="2" customFormat="1" ht="18" x14ac:dyDescent="0.4">
      <c r="A3" s="42"/>
      <c r="B3" s="7"/>
      <c r="C3" s="7"/>
      <c r="D3" s="7"/>
    </row>
    <row r="4" spans="1:4" s="2" customFormat="1" ht="16.399999999999999" customHeight="1" x14ac:dyDescent="0.35">
      <c r="A4" s="43" t="s">
        <v>4</v>
      </c>
      <c r="B4" s="6" t="s">
        <v>54</v>
      </c>
      <c r="C4" s="12">
        <v>2024</v>
      </c>
      <c r="D4" s="12">
        <v>2023</v>
      </c>
    </row>
    <row r="5" spans="1:4" s="2" customFormat="1" ht="16.399999999999999" customHeight="1" x14ac:dyDescent="0.35">
      <c r="A5" s="13"/>
      <c r="B5" s="11" t="s">
        <v>55</v>
      </c>
      <c r="C5" s="51">
        <v>11545</v>
      </c>
      <c r="D5" s="51">
        <v>21609</v>
      </c>
    </row>
    <row r="6" spans="1:4" s="2" customFormat="1" ht="16.399999999999999" customHeight="1" x14ac:dyDescent="0.35">
      <c r="A6" s="13"/>
      <c r="B6" s="11" t="s">
        <v>56</v>
      </c>
      <c r="C6" s="51">
        <v>3010</v>
      </c>
      <c r="D6" s="51">
        <v>794</v>
      </c>
    </row>
    <row r="7" spans="1:4" s="2" customFormat="1" ht="16.399999999999999" customHeight="1" x14ac:dyDescent="0.35">
      <c r="A7" s="13"/>
      <c r="B7" s="11" t="s">
        <v>57</v>
      </c>
      <c r="C7" s="51"/>
      <c r="D7" s="51">
        <v>0</v>
      </c>
    </row>
    <row r="8" spans="1:4" s="2" customFormat="1" ht="16.399999999999999" customHeight="1" x14ac:dyDescent="0.35">
      <c r="A8" s="13"/>
      <c r="B8" s="11" t="s">
        <v>58</v>
      </c>
      <c r="C8" s="51">
        <v>-12302</v>
      </c>
      <c r="D8" s="51">
        <v>-6940</v>
      </c>
    </row>
    <row r="9" spans="1:4" s="2" customFormat="1" ht="16.399999999999999" customHeight="1" x14ac:dyDescent="0.35">
      <c r="A9" s="7"/>
      <c r="B9" s="11" t="s">
        <v>59</v>
      </c>
      <c r="C9" s="51">
        <v>0</v>
      </c>
      <c r="D9" s="51">
        <v>0</v>
      </c>
    </row>
    <row r="10" spans="1:4" s="2" customFormat="1" ht="16.399999999999999" customHeight="1" x14ac:dyDescent="0.35">
      <c r="A10" s="7"/>
      <c r="B10" s="11" t="s">
        <v>60</v>
      </c>
      <c r="C10" s="51">
        <v>-9176</v>
      </c>
      <c r="D10" s="51">
        <v>-11635</v>
      </c>
    </row>
    <row r="11" spans="1:4" s="2" customFormat="1" ht="16.399999999999999" customHeight="1" x14ac:dyDescent="0.35">
      <c r="A11" s="7"/>
      <c r="B11" s="6" t="s">
        <v>61</v>
      </c>
      <c r="C11" s="59">
        <f>SUM(C5:C10)</f>
        <v>-6923</v>
      </c>
      <c r="D11" s="59">
        <f>SUM(D5:D10)</f>
        <v>3828</v>
      </c>
    </row>
    <row r="12" spans="1:4" s="2" customFormat="1" ht="16.399999999999999" customHeight="1" x14ac:dyDescent="0.35">
      <c r="A12" s="7"/>
      <c r="B12" s="13"/>
      <c r="C12" s="63"/>
      <c r="D12" s="63"/>
    </row>
    <row r="13" spans="1:4" s="2" customFormat="1" ht="16.399999999999999" customHeight="1" x14ac:dyDescent="0.35">
      <c r="A13" s="7"/>
      <c r="B13" s="13"/>
      <c r="C13" s="63"/>
      <c r="D13" s="63"/>
    </row>
    <row r="14" spans="1:4" s="2" customFormat="1" ht="16.399999999999999" customHeight="1" x14ac:dyDescent="0.35">
      <c r="A14" s="6" t="s">
        <v>129</v>
      </c>
      <c r="B14" s="6" t="s">
        <v>62</v>
      </c>
      <c r="C14" s="58">
        <f>C4</f>
        <v>2024</v>
      </c>
      <c r="D14" s="58">
        <f>D4</f>
        <v>2023</v>
      </c>
    </row>
    <row r="15" spans="1:4" s="2" customFormat="1" ht="16.399999999999999" customHeight="1" x14ac:dyDescent="0.35">
      <c r="A15" s="7"/>
      <c r="B15" s="11" t="s">
        <v>63</v>
      </c>
      <c r="C15" s="51">
        <v>25000</v>
      </c>
      <c r="D15" s="51">
        <v>0</v>
      </c>
    </row>
    <row r="16" spans="1:4" s="2" customFormat="1" ht="16.399999999999999" customHeight="1" x14ac:dyDescent="0.35">
      <c r="A16" s="3"/>
      <c r="B16" s="11" t="s">
        <v>64</v>
      </c>
      <c r="C16" s="51">
        <v>6700</v>
      </c>
      <c r="D16" s="51">
        <v>15000</v>
      </c>
    </row>
    <row r="17" spans="1:4" s="2" customFormat="1" ht="16.399999999999999" customHeight="1" x14ac:dyDescent="0.35">
      <c r="A17" s="7"/>
      <c r="B17" s="11" t="s">
        <v>65</v>
      </c>
      <c r="C17" s="51">
        <v>-25500</v>
      </c>
      <c r="D17" s="51">
        <v>-38000</v>
      </c>
    </row>
    <row r="18" spans="1:4" s="2" customFormat="1" ht="16.399999999999999" customHeight="1" x14ac:dyDescent="0.35">
      <c r="A18" s="7"/>
      <c r="B18" s="6" t="s">
        <v>66</v>
      </c>
      <c r="C18" s="59">
        <f>SUM(C15:C17)</f>
        <v>6200</v>
      </c>
      <c r="D18" s="59">
        <f>SUM(D15:D17)</f>
        <v>-23000</v>
      </c>
    </row>
    <row r="19" spans="1:4" s="2" customFormat="1" ht="16.399999999999999" customHeight="1" x14ac:dyDescent="0.35">
      <c r="A19" s="7"/>
      <c r="B19" s="6"/>
      <c r="C19" s="63"/>
      <c r="D19" s="63"/>
    </row>
    <row r="20" spans="1:4" s="3" customFormat="1" ht="16.399999999999999" customHeight="1" x14ac:dyDescent="0.35">
      <c r="A20" s="6" t="s">
        <v>6</v>
      </c>
      <c r="B20" s="6" t="s">
        <v>67</v>
      </c>
      <c r="C20" s="58">
        <f>C4</f>
        <v>2024</v>
      </c>
      <c r="D20" s="58">
        <f>D4</f>
        <v>2023</v>
      </c>
    </row>
    <row r="21" spans="1:4" s="3" customFormat="1" ht="16.399999999999999" customHeight="1" x14ac:dyDescent="0.35">
      <c r="A21" s="7"/>
      <c r="B21" s="11" t="s">
        <v>68</v>
      </c>
      <c r="C21" s="51">
        <v>20000</v>
      </c>
      <c r="D21" s="51">
        <v>20000</v>
      </c>
    </row>
    <row r="22" spans="1:4" s="3" customFormat="1" ht="16.399999999999999" customHeight="1" x14ac:dyDescent="0.35">
      <c r="A22" s="7"/>
      <c r="B22" s="11" t="s">
        <v>69</v>
      </c>
      <c r="C22" s="51">
        <v>50000</v>
      </c>
      <c r="D22" s="51">
        <v>50000</v>
      </c>
    </row>
    <row r="23" spans="1:4" s="3" customFormat="1" ht="16.399999999999999" customHeight="1" x14ac:dyDescent="0.35">
      <c r="A23" s="7"/>
      <c r="B23" s="11" t="s">
        <v>70</v>
      </c>
      <c r="C23" s="51">
        <v>36037</v>
      </c>
      <c r="D23" s="51">
        <v>0</v>
      </c>
    </row>
    <row r="24" spans="1:4" s="3" customFormat="1" ht="16.399999999999999" customHeight="1" x14ac:dyDescent="0.35">
      <c r="A24" s="7"/>
      <c r="B24" s="6" t="s">
        <v>71</v>
      </c>
      <c r="C24" s="59">
        <f>SUM(C21:C23)</f>
        <v>106037</v>
      </c>
      <c r="D24" s="59">
        <f>SUM(D21:D23)</f>
        <v>70000</v>
      </c>
    </row>
    <row r="25" spans="1:4" s="2" customFormat="1" ht="16.399999999999999" customHeight="1" x14ac:dyDescent="0.35">
      <c r="A25" s="7"/>
      <c r="B25" s="11" t="s">
        <v>130</v>
      </c>
      <c r="C25" s="51">
        <v>-57563</v>
      </c>
      <c r="D25" s="62"/>
    </row>
    <row r="26" spans="1:4" s="2" customFormat="1" ht="16.399999999999999" customHeight="1" x14ac:dyDescent="0.35">
      <c r="A26" s="7"/>
      <c r="B26" s="13"/>
      <c r="C26" s="63"/>
      <c r="D26" s="63"/>
    </row>
    <row r="27" spans="1:4" s="2" customFormat="1" ht="16.399999999999999" customHeight="1" x14ac:dyDescent="0.35">
      <c r="A27" s="43" t="s">
        <v>8</v>
      </c>
      <c r="B27" s="6" t="s">
        <v>72</v>
      </c>
      <c r="C27" s="58">
        <f>C4</f>
        <v>2024</v>
      </c>
      <c r="D27" s="58">
        <f>D4</f>
        <v>2023</v>
      </c>
    </row>
    <row r="28" spans="1:4" s="14" customFormat="1" ht="16.399999999999999" customHeight="1" x14ac:dyDescent="0.35">
      <c r="A28" s="13"/>
      <c r="B28" s="11" t="s">
        <v>73</v>
      </c>
      <c r="C28" s="51">
        <v>5709</v>
      </c>
      <c r="D28" s="51">
        <v>8528</v>
      </c>
    </row>
    <row r="29" spans="1:4" s="2" customFormat="1" ht="16.399999999999999" customHeight="1" x14ac:dyDescent="0.35">
      <c r="A29" s="13"/>
      <c r="B29" s="11" t="s">
        <v>74</v>
      </c>
      <c r="C29" s="51">
        <v>62535</v>
      </c>
      <c r="D29" s="51">
        <v>44509</v>
      </c>
    </row>
    <row r="30" spans="1:4" s="2" customFormat="1" ht="16.399999999999999" customHeight="1" x14ac:dyDescent="0.35">
      <c r="A30" s="13"/>
      <c r="B30" s="11" t="s">
        <v>75</v>
      </c>
      <c r="C30" s="51">
        <v>147024</v>
      </c>
      <c r="D30" s="51">
        <v>110835</v>
      </c>
    </row>
    <row r="31" spans="1:4" s="2" customFormat="1" ht="16.399999999999999" customHeight="1" x14ac:dyDescent="0.35">
      <c r="A31" s="13"/>
      <c r="B31" s="11" t="s">
        <v>76</v>
      </c>
      <c r="C31" s="51">
        <v>-53000</v>
      </c>
      <c r="D31" s="51"/>
    </row>
    <row r="32" spans="1:4" s="2" customFormat="1" ht="16.399999999999999" customHeight="1" x14ac:dyDescent="0.35">
      <c r="A32" s="13"/>
      <c r="B32" s="11" t="s">
        <v>77</v>
      </c>
      <c r="C32" s="51">
        <v>8035</v>
      </c>
      <c r="D32" s="51">
        <v>4752</v>
      </c>
    </row>
    <row r="33" spans="1:4" s="2" customFormat="1" ht="16.399999999999999" customHeight="1" x14ac:dyDescent="0.35">
      <c r="A33" s="13"/>
      <c r="B33" s="11" t="s">
        <v>78</v>
      </c>
      <c r="C33" s="51"/>
      <c r="D33" s="51">
        <v>3850</v>
      </c>
    </row>
    <row r="34" spans="1:4" s="2" customFormat="1" ht="16.399999999999999" customHeight="1" x14ac:dyDescent="0.35">
      <c r="A34" s="7"/>
      <c r="B34" s="6" t="s">
        <v>79</v>
      </c>
      <c r="C34" s="59">
        <f>SUM(C28:C33)</f>
        <v>170303</v>
      </c>
      <c r="D34" s="59">
        <f>SUM(D28:D33)</f>
        <v>172474</v>
      </c>
    </row>
    <row r="35" spans="1:4" s="2" customFormat="1" ht="16.399999999999999" customHeight="1" x14ac:dyDescent="0.35">
      <c r="A35" s="7"/>
      <c r="B35" s="13"/>
      <c r="C35" s="63"/>
      <c r="D35" s="63"/>
    </row>
    <row r="36" spans="1:4" s="2" customFormat="1" ht="16.399999999999999" customHeight="1" x14ac:dyDescent="0.35">
      <c r="A36" s="6" t="s">
        <v>11</v>
      </c>
      <c r="B36" s="6" t="s">
        <v>80</v>
      </c>
      <c r="C36" s="58">
        <f>C4</f>
        <v>2024</v>
      </c>
      <c r="D36" s="58">
        <f>D4</f>
        <v>2023</v>
      </c>
    </row>
    <row r="37" spans="1:4" ht="16.399999999999999" customHeight="1" x14ac:dyDescent="0.35">
      <c r="B37" s="44" t="s">
        <v>81</v>
      </c>
      <c r="C37" s="64">
        <v>-60712</v>
      </c>
      <c r="D37" s="64">
        <v>-70269</v>
      </c>
    </row>
    <row r="38" spans="1:4" ht="16.399999999999999" customHeight="1" x14ac:dyDescent="0.35">
      <c r="B38" s="44" t="s">
        <v>82</v>
      </c>
      <c r="C38" s="64">
        <v>-177457</v>
      </c>
      <c r="D38" s="64">
        <v>-184991</v>
      </c>
    </row>
    <row r="39" spans="1:4" s="2" customFormat="1" ht="16.399999999999999" customHeight="1" x14ac:dyDescent="0.35">
      <c r="A39" s="7"/>
      <c r="B39" s="44" t="s">
        <v>83</v>
      </c>
      <c r="C39" s="64">
        <v>-207425</v>
      </c>
      <c r="D39" s="64">
        <v>-122333</v>
      </c>
    </row>
    <row r="40" spans="1:4" ht="16.399999999999999" customHeight="1" x14ac:dyDescent="0.35">
      <c r="B40" s="44" t="s">
        <v>84</v>
      </c>
      <c r="C40" s="64">
        <v>-255040</v>
      </c>
      <c r="D40" s="64">
        <v>-195275</v>
      </c>
    </row>
    <row r="41" spans="1:4" s="2" customFormat="1" ht="16.399999999999999" customHeight="1" x14ac:dyDescent="0.35">
      <c r="A41" s="7"/>
      <c r="B41" s="44" t="s">
        <v>85</v>
      </c>
      <c r="C41" s="64">
        <v>-122404</v>
      </c>
      <c r="D41" s="64">
        <v>-81679</v>
      </c>
    </row>
    <row r="42" spans="1:4" s="2" customFormat="1" ht="16.399999999999999" customHeight="1" x14ac:dyDescent="0.35">
      <c r="A42" s="7"/>
      <c r="B42" s="44" t="s">
        <v>86</v>
      </c>
      <c r="C42" s="64">
        <v>-88060</v>
      </c>
      <c r="D42" s="64">
        <v>-114094</v>
      </c>
    </row>
    <row r="43" spans="1:4" s="2" customFormat="1" ht="16.399999999999999" customHeight="1" x14ac:dyDescent="0.35">
      <c r="A43" s="13"/>
      <c r="B43" s="44" t="s">
        <v>87</v>
      </c>
      <c r="C43" s="64">
        <v>-48746</v>
      </c>
      <c r="D43" s="64">
        <v>-10206</v>
      </c>
    </row>
    <row r="44" spans="1:4" s="2" customFormat="1" ht="16.399999999999999" customHeight="1" x14ac:dyDescent="0.35">
      <c r="A44" s="13"/>
      <c r="B44" s="44" t="s">
        <v>88</v>
      </c>
      <c r="C44" s="64">
        <v>-117301</v>
      </c>
      <c r="D44" s="64">
        <v>-196306</v>
      </c>
    </row>
    <row r="45" spans="1:4" s="2" customFormat="1" ht="16.399999999999999" customHeight="1" x14ac:dyDescent="0.35">
      <c r="A45" s="7"/>
      <c r="B45" s="44" t="s">
        <v>126</v>
      </c>
      <c r="C45" s="64"/>
      <c r="D45" s="64">
        <f>-5694-12754</f>
        <v>-18448</v>
      </c>
    </row>
    <row r="46" spans="1:4" s="2" customFormat="1" ht="16.399999999999999" customHeight="1" x14ac:dyDescent="0.35">
      <c r="A46" s="7"/>
      <c r="B46" s="45" t="s">
        <v>89</v>
      </c>
      <c r="C46" s="65">
        <f>SUM(C37:C45)</f>
        <v>-1077145</v>
      </c>
      <c r="D46" s="65">
        <f>SUM(D37:D45)</f>
        <v>-993601</v>
      </c>
    </row>
    <row r="47" spans="1:4" s="2" customFormat="1" ht="16.399999999999999" customHeight="1" x14ac:dyDescent="0.35">
      <c r="A47" s="7"/>
      <c r="B47" s="7"/>
      <c r="C47" s="66"/>
      <c r="D47" s="66"/>
    </row>
    <row r="48" spans="1:4" s="2" customFormat="1" ht="16.399999999999999" customHeight="1" x14ac:dyDescent="0.35">
      <c r="A48" s="6" t="s">
        <v>13</v>
      </c>
      <c r="B48" s="6" t="s">
        <v>90</v>
      </c>
      <c r="C48" s="58">
        <f>C4</f>
        <v>2024</v>
      </c>
      <c r="D48" s="58">
        <f>D4</f>
        <v>2023</v>
      </c>
    </row>
    <row r="49" spans="1:4" s="2" customFormat="1" ht="16.399999999999999" customHeight="1" x14ac:dyDescent="0.35">
      <c r="A49" s="7"/>
      <c r="B49" s="11" t="s">
        <v>91</v>
      </c>
      <c r="C49" s="51">
        <v>34428</v>
      </c>
      <c r="D49" s="51">
        <v>27450</v>
      </c>
    </row>
    <row r="50" spans="1:4" s="2" customFormat="1" ht="16.399999999999999" customHeight="1" x14ac:dyDescent="0.35">
      <c r="A50" s="7"/>
      <c r="B50" s="11" t="s">
        <v>92</v>
      </c>
      <c r="C50" s="51"/>
      <c r="D50" s="51">
        <v>10450</v>
      </c>
    </row>
    <row r="51" spans="1:4" s="2" customFormat="1" ht="16.399999999999999" customHeight="1" x14ac:dyDescent="0.35">
      <c r="A51" s="7"/>
      <c r="B51" s="11" t="s">
        <v>93</v>
      </c>
      <c r="C51" s="51">
        <v>-23542</v>
      </c>
      <c r="D51" s="51">
        <v>-13094</v>
      </c>
    </row>
    <row r="52" spans="1:4" s="2" customFormat="1" ht="16.399999999999999" customHeight="1" x14ac:dyDescent="0.35">
      <c r="A52" s="7"/>
      <c r="B52" s="11" t="s">
        <v>94</v>
      </c>
      <c r="C52" s="51"/>
      <c r="D52" s="51">
        <v>-623</v>
      </c>
    </row>
    <row r="53" spans="1:4" s="2" customFormat="1" ht="16.399999999999999" customHeight="1" x14ac:dyDescent="0.35">
      <c r="A53" s="7"/>
      <c r="B53" s="11" t="s">
        <v>95</v>
      </c>
      <c r="C53" s="51">
        <v>-30700</v>
      </c>
      <c r="D53" s="51">
        <v>-31630</v>
      </c>
    </row>
    <row r="54" spans="1:4" s="2" customFormat="1" ht="16.399999999999999" customHeight="1" x14ac:dyDescent="0.35">
      <c r="A54" s="7"/>
      <c r="B54" s="11" t="s">
        <v>96</v>
      </c>
      <c r="C54" s="51"/>
      <c r="D54" s="51">
        <v>-17292</v>
      </c>
    </row>
    <row r="55" spans="1:4" s="2" customFormat="1" ht="16.399999999999999" customHeight="1" x14ac:dyDescent="0.35">
      <c r="A55" s="7"/>
      <c r="B55" s="6" t="s">
        <v>97</v>
      </c>
      <c r="C55" s="59">
        <f>SUM(C49:C54)</f>
        <v>-19814</v>
      </c>
      <c r="D55" s="59">
        <f>SUM(D49:D54)</f>
        <v>-24739</v>
      </c>
    </row>
    <row r="56" spans="1:4" s="2" customFormat="1" ht="16.399999999999999" customHeight="1" x14ac:dyDescent="0.35">
      <c r="A56" s="7"/>
      <c r="B56" s="13"/>
      <c r="C56" s="63"/>
      <c r="D56" s="63"/>
    </row>
    <row r="57" spans="1:4" s="3" customFormat="1" ht="16.399999999999999" customHeight="1" x14ac:dyDescent="0.35">
      <c r="A57" s="43" t="s">
        <v>16</v>
      </c>
      <c r="B57" s="6" t="s">
        <v>98</v>
      </c>
      <c r="C57" s="58">
        <f>C4</f>
        <v>2024</v>
      </c>
      <c r="D57" s="58">
        <f>D4</f>
        <v>2023</v>
      </c>
    </row>
    <row r="58" spans="1:4" s="3" customFormat="1" ht="16.399999999999999" customHeight="1" x14ac:dyDescent="0.35">
      <c r="A58" s="7"/>
      <c r="B58" s="11" t="s">
        <v>19</v>
      </c>
      <c r="C58" s="51">
        <v>113715</v>
      </c>
      <c r="D58" s="51">
        <v>0</v>
      </c>
    </row>
    <row r="59" spans="1:4" s="3" customFormat="1" ht="16.399999999999999" customHeight="1" x14ac:dyDescent="0.35">
      <c r="A59" s="7"/>
      <c r="B59" s="11" t="s">
        <v>99</v>
      </c>
      <c r="C59" s="51">
        <v>82500</v>
      </c>
      <c r="D59" s="51">
        <v>254480</v>
      </c>
    </row>
    <row r="60" spans="1:4" s="3" customFormat="1" ht="16.399999999999999" customHeight="1" x14ac:dyDescent="0.35">
      <c r="A60" s="7"/>
      <c r="B60" s="6" t="s">
        <v>100</v>
      </c>
      <c r="C60" s="59">
        <f>SUM(C58:C59)</f>
        <v>196215</v>
      </c>
      <c r="D60" s="59">
        <f>SUM(D58:D59)</f>
        <v>254480</v>
      </c>
    </row>
    <row r="61" spans="1:4" s="3" customFormat="1" ht="16.399999999999999" customHeight="1" x14ac:dyDescent="0.35">
      <c r="A61" s="7"/>
      <c r="B61" s="6"/>
      <c r="C61" s="59"/>
      <c r="D61" s="59"/>
    </row>
    <row r="62" spans="1:4" s="2" customFormat="1" ht="16.399999999999999" customHeight="1" x14ac:dyDescent="0.35">
      <c r="A62" s="43" t="s">
        <v>18</v>
      </c>
      <c r="B62" s="6" t="s">
        <v>101</v>
      </c>
      <c r="C62" s="58">
        <f>C4</f>
        <v>2024</v>
      </c>
      <c r="D62" s="58">
        <f>D4</f>
        <v>2023</v>
      </c>
    </row>
    <row r="63" spans="1:4" s="2" customFormat="1" ht="16.399999999999999" customHeight="1" x14ac:dyDescent="0.35">
      <c r="A63" s="13"/>
      <c r="B63" s="11" t="s">
        <v>102</v>
      </c>
      <c r="C63" s="51">
        <v>35040</v>
      </c>
      <c r="D63" s="51">
        <v>12791</v>
      </c>
    </row>
    <row r="64" spans="1:4" s="2" customFormat="1" ht="16.399999999999999" customHeight="1" x14ac:dyDescent="0.35">
      <c r="A64" s="13"/>
      <c r="B64" s="11" t="s">
        <v>103</v>
      </c>
      <c r="C64" s="51">
        <v>0</v>
      </c>
      <c r="D64" s="51">
        <v>-89</v>
      </c>
    </row>
    <row r="65" spans="1:4" s="2" customFormat="1" ht="16.399999999999999" customHeight="1" x14ac:dyDescent="0.35">
      <c r="A65" s="13"/>
      <c r="B65" s="11" t="s">
        <v>104</v>
      </c>
      <c r="C65" s="51">
        <v>-35040</v>
      </c>
      <c r="D65" s="51">
        <v>-12123</v>
      </c>
    </row>
    <row r="66" spans="1:4" s="2" customFormat="1" ht="16.399999999999999" customHeight="1" x14ac:dyDescent="0.35">
      <c r="A66" s="13"/>
      <c r="B66" s="6" t="s">
        <v>105</v>
      </c>
      <c r="C66" s="59">
        <f>SUM(C63:C65)</f>
        <v>0</v>
      </c>
      <c r="D66" s="59">
        <f>SUM(D63:D65)</f>
        <v>579</v>
      </c>
    </row>
    <row r="67" spans="1:4" s="2" customFormat="1" ht="16.399999999999999" customHeight="1" x14ac:dyDescent="0.35">
      <c r="A67" s="7"/>
      <c r="B67" s="7"/>
      <c r="C67" s="66"/>
      <c r="D67" s="66"/>
    </row>
    <row r="68" spans="1:4" s="2" customFormat="1" ht="16.399999999999999" customHeight="1" x14ac:dyDescent="0.35">
      <c r="A68" s="6" t="s">
        <v>21</v>
      </c>
      <c r="B68" s="46" t="s">
        <v>106</v>
      </c>
      <c r="C68" s="58">
        <f>C4</f>
        <v>2024</v>
      </c>
      <c r="D68" s="58">
        <f>D4</f>
        <v>2023</v>
      </c>
    </row>
    <row r="69" spans="1:4" s="2" customFormat="1" ht="15.75" customHeight="1" x14ac:dyDescent="0.35">
      <c r="A69" s="7"/>
      <c r="B69" s="36" t="s">
        <v>107</v>
      </c>
      <c r="C69" s="51">
        <v>0</v>
      </c>
      <c r="D69" s="67">
        <v>31000</v>
      </c>
    </row>
    <row r="70" spans="1:4" s="2" customFormat="1" ht="15.75" customHeight="1" x14ac:dyDescent="0.35">
      <c r="A70" s="7"/>
      <c r="B70" s="11" t="s">
        <v>108</v>
      </c>
      <c r="C70" s="51">
        <v>0</v>
      </c>
      <c r="D70" s="51">
        <v>-167500</v>
      </c>
    </row>
    <row r="71" spans="1:4" s="2" customFormat="1" ht="16.399999999999999" customHeight="1" x14ac:dyDescent="0.35">
      <c r="A71" s="7"/>
      <c r="B71" s="11" t="s">
        <v>109</v>
      </c>
      <c r="C71" s="51">
        <v>-200500</v>
      </c>
      <c r="D71" s="51">
        <v>0</v>
      </c>
    </row>
    <row r="72" spans="1:4" s="2" customFormat="1" ht="16.399999999999999" customHeight="1" x14ac:dyDescent="0.35">
      <c r="A72" s="7"/>
      <c r="B72" s="11" t="s">
        <v>110</v>
      </c>
      <c r="C72" s="51"/>
      <c r="D72" s="51">
        <v>-47913</v>
      </c>
    </row>
    <row r="73" spans="1:4" s="2" customFormat="1" ht="16.399999999999999" customHeight="1" x14ac:dyDescent="0.35">
      <c r="A73" s="7"/>
      <c r="B73" s="11" t="s">
        <v>111</v>
      </c>
      <c r="C73" s="51">
        <v>168000</v>
      </c>
      <c r="D73" s="51">
        <v>81000</v>
      </c>
    </row>
    <row r="74" spans="1:4" s="2" customFormat="1" ht="16.399999999999999" customHeight="1" x14ac:dyDescent="0.35">
      <c r="A74" s="7"/>
      <c r="B74" s="11" t="s">
        <v>112</v>
      </c>
      <c r="C74" s="51">
        <v>53000</v>
      </c>
      <c r="D74" s="51">
        <v>60000</v>
      </c>
    </row>
    <row r="75" spans="1:4" s="2" customFormat="1" ht="16.399999999999999" customHeight="1" x14ac:dyDescent="0.35">
      <c r="A75" s="7"/>
      <c r="B75" s="11" t="s">
        <v>113</v>
      </c>
      <c r="C75" s="51"/>
      <c r="D75" s="51">
        <v>-95000</v>
      </c>
    </row>
    <row r="76" spans="1:4" s="2" customFormat="1" ht="16.399999999999999" customHeight="1" x14ac:dyDescent="0.35">
      <c r="A76" s="7"/>
      <c r="B76" s="11" t="s">
        <v>114</v>
      </c>
      <c r="C76" s="51"/>
      <c r="D76" s="51">
        <v>58000</v>
      </c>
    </row>
    <row r="77" spans="1:4" s="2" customFormat="1" ht="16.399999999999999" customHeight="1" x14ac:dyDescent="0.35">
      <c r="A77" s="7"/>
      <c r="B77" s="11" t="s">
        <v>115</v>
      </c>
      <c r="C77" s="51"/>
      <c r="D77" s="51">
        <v>20000</v>
      </c>
    </row>
    <row r="78" spans="1:4" s="2" customFormat="1" ht="16.399999999999999" customHeight="1" x14ac:dyDescent="0.35">
      <c r="A78" s="7"/>
      <c r="B78" s="11" t="s">
        <v>116</v>
      </c>
      <c r="C78" s="51">
        <v>0</v>
      </c>
      <c r="D78" s="51">
        <v>47031</v>
      </c>
    </row>
    <row r="79" spans="1:4" s="2" customFormat="1" ht="16.399999999999999" customHeight="1" x14ac:dyDescent="0.35">
      <c r="A79" s="7"/>
      <c r="B79" s="11" t="s">
        <v>117</v>
      </c>
      <c r="C79" s="51">
        <v>-22500</v>
      </c>
      <c r="D79" s="51">
        <v>-26050</v>
      </c>
    </row>
    <row r="80" spans="1:4" s="2" customFormat="1" ht="16.399999999999999" customHeight="1" x14ac:dyDescent="0.35">
      <c r="A80" s="7"/>
      <c r="B80" s="11" t="s">
        <v>19</v>
      </c>
      <c r="C80" s="51">
        <v>2950</v>
      </c>
      <c r="D80" s="51">
        <v>7605</v>
      </c>
    </row>
    <row r="81" spans="1:4" s="14" customFormat="1" ht="16.399999999999999" customHeight="1" x14ac:dyDescent="0.35">
      <c r="A81" s="13"/>
      <c r="B81" s="6" t="s">
        <v>118</v>
      </c>
      <c r="C81" s="59">
        <f>SUM(C69:C80)</f>
        <v>950</v>
      </c>
      <c r="D81" s="59">
        <f>SUM(D69:D80)</f>
        <v>-31827</v>
      </c>
    </row>
    <row r="82" spans="1:4" s="14" customFormat="1" ht="16.399999999999999" customHeight="1" x14ac:dyDescent="0.35">
      <c r="A82" s="13"/>
      <c r="B82" s="6"/>
      <c r="C82" s="59"/>
      <c r="D82" s="59"/>
    </row>
    <row r="83" spans="1:4" s="3" customFormat="1" ht="16.399999999999999" customHeight="1" x14ac:dyDescent="0.35">
      <c r="A83" s="43" t="s">
        <v>23</v>
      </c>
      <c r="B83" s="6" t="s">
        <v>119</v>
      </c>
      <c r="C83" s="58">
        <f>C4</f>
        <v>2024</v>
      </c>
      <c r="D83" s="58">
        <f>D4</f>
        <v>2023</v>
      </c>
    </row>
    <row r="84" spans="1:4" s="3" customFormat="1" ht="16.399999999999999" customHeight="1" x14ac:dyDescent="0.35">
      <c r="A84" s="7"/>
      <c r="B84" s="11" t="s">
        <v>120</v>
      </c>
      <c r="C84" s="53">
        <v>-7800</v>
      </c>
      <c r="D84" s="53">
        <v>-6700</v>
      </c>
    </row>
    <row r="85" spans="1:4" s="3" customFormat="1" ht="16.399999999999999" customHeight="1" x14ac:dyDescent="0.35">
      <c r="A85" s="7"/>
      <c r="B85" s="11" t="s">
        <v>127</v>
      </c>
      <c r="C85" s="53">
        <v>-22500</v>
      </c>
      <c r="D85" s="53">
        <v>-8376</v>
      </c>
    </row>
    <row r="86" spans="1:4" s="3" customFormat="1" ht="16.399999999999999" customHeight="1" x14ac:dyDescent="0.35">
      <c r="A86" s="7"/>
      <c r="B86" s="11" t="s">
        <v>121</v>
      </c>
      <c r="C86" s="53">
        <v>-5000</v>
      </c>
      <c r="D86" s="53">
        <v>-4000</v>
      </c>
    </row>
    <row r="87" spans="1:4" s="3" customFormat="1" ht="16.399999999999999" customHeight="1" x14ac:dyDescent="0.35">
      <c r="A87" s="7"/>
      <c r="B87" s="11" t="s">
        <v>122</v>
      </c>
      <c r="C87" s="53">
        <v>-27098</v>
      </c>
      <c r="D87" s="53">
        <v>-20233</v>
      </c>
    </row>
    <row r="88" spans="1:4" s="3" customFormat="1" ht="16.399999999999999" customHeight="1" x14ac:dyDescent="0.35">
      <c r="A88" s="7"/>
      <c r="B88" s="11" t="s">
        <v>128</v>
      </c>
      <c r="C88" s="53">
        <v>-26248</v>
      </c>
      <c r="D88" s="53">
        <v>-7875</v>
      </c>
    </row>
    <row r="89" spans="1:4" s="3" customFormat="1" ht="16.399999999999999" customHeight="1" x14ac:dyDescent="0.35">
      <c r="A89" s="7"/>
      <c r="B89" s="11" t="s">
        <v>123</v>
      </c>
      <c r="C89" s="53">
        <v>-17268</v>
      </c>
      <c r="D89" s="53"/>
    </row>
    <row r="90" spans="1:4" s="3" customFormat="1" ht="16.399999999999999" customHeight="1" x14ac:dyDescent="0.35">
      <c r="A90" s="13"/>
      <c r="B90" s="11" t="s">
        <v>124</v>
      </c>
      <c r="C90" s="68">
        <v>-6595</v>
      </c>
      <c r="D90" s="53">
        <v>-6593</v>
      </c>
    </row>
    <row r="91" spans="1:4" s="3" customFormat="1" ht="16.399999999999999" customHeight="1" x14ac:dyDescent="0.35">
      <c r="A91" s="7"/>
      <c r="B91" s="6" t="s">
        <v>125</v>
      </c>
      <c r="C91" s="62">
        <f>SUM(C84:C90)</f>
        <v>-112509</v>
      </c>
      <c r="D91" s="62">
        <f>SUM(D84:D90)</f>
        <v>-53777</v>
      </c>
    </row>
    <row r="92" spans="1:4" x14ac:dyDescent="0.35">
      <c r="C92" s="66"/>
      <c r="D92" s="66"/>
    </row>
    <row r="93" spans="1:4" x14ac:dyDescent="0.35">
      <c r="C93" s="66"/>
      <c r="D93" s="66"/>
    </row>
    <row r="94" spans="1:4" x14ac:dyDescent="0.35">
      <c r="A94" s="13"/>
      <c r="C94" s="66"/>
      <c r="D94" s="66"/>
    </row>
    <row r="95" spans="1:4" x14ac:dyDescent="0.35">
      <c r="C95" s="66"/>
      <c r="D95" s="66"/>
    </row>
    <row r="96" spans="1:4" x14ac:dyDescent="0.35">
      <c r="C96" s="66"/>
      <c r="D96" s="66"/>
    </row>
    <row r="97" spans="1:4" x14ac:dyDescent="0.35">
      <c r="C97" s="66"/>
      <c r="D97" s="66"/>
    </row>
    <row r="99" spans="1:4" x14ac:dyDescent="0.35">
      <c r="A99" s="13"/>
    </row>
  </sheetData>
  <sortState xmlns:xlrd2="http://schemas.microsoft.com/office/spreadsheetml/2017/richdata2" ref="B69:D69">
    <sortCondition ref="B68:B69"/>
  </sortState>
  <pageMargins left="0.70866141732283472" right="0.70866141732283472" top="0.55118110236220474" bottom="0.55118110236220474" header="0.31496062992125984" footer="0.31496062992125984"/>
  <pageSetup paperSize="9" orientation="portrait" r:id="rId1"/>
  <rowBreaks count="2" manualBreakCount="2">
    <brk id="35" max="16383" man="1"/>
    <brk id="8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3A131-10DF-4B24-A7EC-2E792002C768}">
  <sheetPr>
    <pageSetUpPr fitToPage="1"/>
  </sheetPr>
  <dimension ref="A1:E41"/>
  <sheetViews>
    <sheetView tabSelected="1" workbookViewId="0">
      <selection activeCell="A2" sqref="A2"/>
    </sheetView>
  </sheetViews>
  <sheetFormatPr baseColWidth="10" defaultColWidth="11.453125" defaultRowHeight="14.5" x14ac:dyDescent="0.35"/>
  <cols>
    <col min="1" max="1" width="28.453125" style="23" customWidth="1"/>
    <col min="2" max="4" width="16.54296875" style="23" customWidth="1"/>
    <col min="5" max="5" width="15.453125" style="50" customWidth="1"/>
  </cols>
  <sheetData>
    <row r="1" spans="1:5" ht="25" x14ac:dyDescent="0.5">
      <c r="A1" s="9" t="s">
        <v>0</v>
      </c>
      <c r="B1" s="9"/>
    </row>
    <row r="2" spans="1:5" ht="25" x14ac:dyDescent="0.5">
      <c r="A2" s="9" t="s">
        <v>132</v>
      </c>
      <c r="B2" s="9"/>
      <c r="E2" s="23"/>
    </row>
    <row r="3" spans="1:5" ht="20" x14ac:dyDescent="0.4">
      <c r="C3" s="4"/>
      <c r="D3" s="4"/>
      <c r="E3" s="4"/>
    </row>
    <row r="4" spans="1:5" x14ac:dyDescent="0.35">
      <c r="A4" s="11"/>
      <c r="B4" s="11"/>
      <c r="C4" s="29" t="s">
        <v>1</v>
      </c>
      <c r="D4" s="29" t="s">
        <v>2</v>
      </c>
      <c r="E4" s="29" t="s">
        <v>1</v>
      </c>
    </row>
    <row r="5" spans="1:5" x14ac:dyDescent="0.35">
      <c r="A5" s="11"/>
      <c r="B5" s="11"/>
      <c r="C5" s="30">
        <v>2024</v>
      </c>
      <c r="D5" s="30">
        <v>2025</v>
      </c>
      <c r="E5" s="30">
        <v>2023</v>
      </c>
    </row>
    <row r="6" spans="1:5" x14ac:dyDescent="0.35">
      <c r="A6" s="11" t="s">
        <v>3</v>
      </c>
      <c r="B6" s="11" t="s">
        <v>4</v>
      </c>
      <c r="C6" s="51">
        <v>-6923</v>
      </c>
      <c r="D6" s="52">
        <v>5000</v>
      </c>
      <c r="E6" s="53">
        <v>3829</v>
      </c>
    </row>
    <row r="7" spans="1:5" x14ac:dyDescent="0.35">
      <c r="A7" s="11" t="s">
        <v>5</v>
      </c>
      <c r="B7" s="11" t="s">
        <v>129</v>
      </c>
      <c r="C7" s="51">
        <v>6200</v>
      </c>
      <c r="D7" s="52">
        <v>5000</v>
      </c>
      <c r="E7" s="53">
        <v>-23000</v>
      </c>
    </row>
    <row r="8" spans="1:5" x14ac:dyDescent="0.35">
      <c r="A8" s="11" t="s">
        <v>7</v>
      </c>
      <c r="B8" s="11" t="s">
        <v>6</v>
      </c>
      <c r="C8" s="51">
        <v>106037</v>
      </c>
      <c r="D8" s="52">
        <v>110000</v>
      </c>
      <c r="E8" s="53">
        <v>70000</v>
      </c>
    </row>
    <row r="9" spans="1:5" x14ac:dyDescent="0.35">
      <c r="A9" s="11" t="s">
        <v>9</v>
      </c>
      <c r="B9" s="11"/>
      <c r="C9" s="51">
        <v>1450000</v>
      </c>
      <c r="D9" s="52">
        <v>1500000</v>
      </c>
      <c r="E9" s="53">
        <v>1160000</v>
      </c>
    </row>
    <row r="10" spans="1:5" x14ac:dyDescent="0.35">
      <c r="A10" s="11" t="s">
        <v>10</v>
      </c>
      <c r="B10" s="11" t="s">
        <v>8</v>
      </c>
      <c r="C10" s="51">
        <v>170303</v>
      </c>
      <c r="D10" s="52">
        <v>225000</v>
      </c>
      <c r="E10" s="53">
        <v>172474</v>
      </c>
    </row>
    <row r="11" spans="1:5" x14ac:dyDescent="0.35">
      <c r="A11" s="11" t="s">
        <v>14</v>
      </c>
      <c r="B11" s="11"/>
      <c r="C11" s="51">
        <v>91200</v>
      </c>
      <c r="D11" s="52">
        <v>100000</v>
      </c>
      <c r="E11" s="53">
        <v>37500</v>
      </c>
    </row>
    <row r="12" spans="1:5" x14ac:dyDescent="0.35">
      <c r="A12" s="11" t="s">
        <v>17</v>
      </c>
      <c r="B12" s="11" t="s">
        <v>16</v>
      </c>
      <c r="C12" s="51">
        <v>196215</v>
      </c>
      <c r="D12" s="52">
        <v>200000</v>
      </c>
      <c r="E12" s="53">
        <v>254480</v>
      </c>
    </row>
    <row r="13" spans="1:5" x14ac:dyDescent="0.35">
      <c r="A13" s="11" t="s">
        <v>20</v>
      </c>
      <c r="B13" s="11" t="s">
        <v>18</v>
      </c>
      <c r="C13" s="51">
        <v>35040</v>
      </c>
      <c r="D13" s="52">
        <v>30000</v>
      </c>
      <c r="E13" s="53">
        <v>12790</v>
      </c>
    </row>
    <row r="14" spans="1:5" x14ac:dyDescent="0.35">
      <c r="A14" s="11" t="s">
        <v>22</v>
      </c>
      <c r="B14" s="11" t="s">
        <v>21</v>
      </c>
      <c r="C14" s="51">
        <v>950</v>
      </c>
      <c r="D14" s="52">
        <v>0</v>
      </c>
      <c r="E14" s="53">
        <v>297031</v>
      </c>
    </row>
    <row r="15" spans="1:5" x14ac:dyDescent="0.35">
      <c r="A15" s="31" t="s">
        <v>24</v>
      </c>
      <c r="B15" s="31"/>
      <c r="C15" s="54">
        <f>SUM(C6:C14)</f>
        <v>2049022</v>
      </c>
      <c r="D15" s="55">
        <f>SUM(D6:D14)</f>
        <v>2175000</v>
      </c>
      <c r="E15" s="56">
        <f>SUM(E6:E14)</f>
        <v>1985104</v>
      </c>
    </row>
    <row r="16" spans="1:5" x14ac:dyDescent="0.35">
      <c r="A16" s="6"/>
      <c r="B16" s="6"/>
      <c r="C16" s="51"/>
      <c r="D16" s="57"/>
      <c r="E16" s="58"/>
    </row>
    <row r="17" spans="1:5" x14ac:dyDescent="0.35">
      <c r="A17" s="11" t="s">
        <v>131</v>
      </c>
      <c r="B17" s="11"/>
      <c r="C17" s="51">
        <v>49526</v>
      </c>
      <c r="D17" s="52">
        <v>45000</v>
      </c>
      <c r="E17" s="53">
        <v>34555</v>
      </c>
    </row>
    <row r="18" spans="1:5" x14ac:dyDescent="0.35">
      <c r="A18" s="11" t="s">
        <v>25</v>
      </c>
      <c r="B18" s="11"/>
      <c r="C18" s="51">
        <v>922156</v>
      </c>
      <c r="D18" s="52">
        <v>930000</v>
      </c>
      <c r="E18" s="53">
        <v>1190089</v>
      </c>
    </row>
    <row r="19" spans="1:5" x14ac:dyDescent="0.35">
      <c r="A19" s="11" t="s">
        <v>12</v>
      </c>
      <c r="B19" s="11" t="s">
        <v>11</v>
      </c>
      <c r="C19" s="51">
        <v>988958</v>
      </c>
      <c r="D19" s="52">
        <v>925000</v>
      </c>
      <c r="E19" s="53">
        <v>940378</v>
      </c>
    </row>
    <row r="20" spans="1:5" x14ac:dyDescent="0.35">
      <c r="A20" s="11" t="s">
        <v>15</v>
      </c>
      <c r="B20" s="11" t="s">
        <v>13</v>
      </c>
      <c r="C20" s="51">
        <v>19814</v>
      </c>
      <c r="D20" s="52">
        <v>25000</v>
      </c>
      <c r="E20" s="53">
        <v>24739</v>
      </c>
    </row>
    <row r="21" spans="1:5" x14ac:dyDescent="0.35">
      <c r="A21" s="11" t="s">
        <v>26</v>
      </c>
      <c r="B21" s="11" t="s">
        <v>18</v>
      </c>
      <c r="C21" s="51">
        <v>35040</v>
      </c>
      <c r="D21" s="52">
        <v>30000</v>
      </c>
      <c r="E21" s="53">
        <v>12212</v>
      </c>
    </row>
    <row r="22" spans="1:5" x14ac:dyDescent="0.35">
      <c r="A22" s="11" t="s">
        <v>22</v>
      </c>
      <c r="B22" s="11" t="s">
        <v>21</v>
      </c>
      <c r="C22" s="51">
        <v>0</v>
      </c>
      <c r="D22" s="52">
        <v>60000</v>
      </c>
      <c r="E22" s="53">
        <v>27305</v>
      </c>
    </row>
    <row r="23" spans="1:5" x14ac:dyDescent="0.35">
      <c r="A23" s="11" t="s">
        <v>27</v>
      </c>
      <c r="B23" s="11" t="s">
        <v>23</v>
      </c>
      <c r="C23" s="51">
        <v>112509</v>
      </c>
      <c r="D23" s="52">
        <v>85000</v>
      </c>
      <c r="E23" s="53">
        <v>55560</v>
      </c>
    </row>
    <row r="24" spans="1:5" x14ac:dyDescent="0.35">
      <c r="A24" s="11" t="s">
        <v>28</v>
      </c>
      <c r="B24" s="11"/>
      <c r="C24" s="51">
        <v>24844</v>
      </c>
      <c r="D24" s="52">
        <v>25000</v>
      </c>
      <c r="E24" s="53"/>
    </row>
    <row r="25" spans="1:5" x14ac:dyDescent="0.35">
      <c r="A25" s="31" t="s">
        <v>29</v>
      </c>
      <c r="B25" s="31"/>
      <c r="C25" s="54">
        <f>SUM(C17:C24)</f>
        <v>2152847</v>
      </c>
      <c r="D25" s="56">
        <f>SUM(D17:D24)</f>
        <v>2125000</v>
      </c>
      <c r="E25" s="56">
        <f>SUM(E17:E23)</f>
        <v>2284838</v>
      </c>
    </row>
    <row r="26" spans="1:5" x14ac:dyDescent="0.35">
      <c r="A26" s="6"/>
      <c r="B26" s="6"/>
      <c r="C26" s="51"/>
      <c r="D26" s="58"/>
      <c r="E26" s="58"/>
    </row>
    <row r="27" spans="1:5" x14ac:dyDescent="0.35">
      <c r="A27" s="31" t="s">
        <v>30</v>
      </c>
      <c r="B27" s="31"/>
      <c r="C27" s="54">
        <f>C15-C25</f>
        <v>-103825</v>
      </c>
      <c r="D27" s="56">
        <f>D15-D25</f>
        <v>50000</v>
      </c>
      <c r="E27" s="56">
        <f>E15-E25</f>
        <v>-299734</v>
      </c>
    </row>
    <row r="28" spans="1:5" x14ac:dyDescent="0.35">
      <c r="A28" s="6"/>
      <c r="B28" s="6"/>
      <c r="C28" s="59"/>
      <c r="D28" s="58"/>
      <c r="E28" s="58"/>
    </row>
    <row r="29" spans="1:5" x14ac:dyDescent="0.35">
      <c r="A29" s="11" t="s">
        <v>31</v>
      </c>
      <c r="B29" s="11"/>
      <c r="C29" s="51">
        <v>2048</v>
      </c>
      <c r="D29" s="52">
        <v>5000</v>
      </c>
      <c r="E29" s="52">
        <v>114</v>
      </c>
    </row>
    <row r="30" spans="1:5" x14ac:dyDescent="0.35">
      <c r="A30" s="11"/>
      <c r="B30" s="11"/>
      <c r="C30" s="51"/>
      <c r="D30" s="52"/>
      <c r="E30" s="52"/>
    </row>
    <row r="31" spans="1:5" x14ac:dyDescent="0.35">
      <c r="A31" s="31" t="s">
        <v>32</v>
      </c>
      <c r="B31" s="31"/>
      <c r="C31" s="54">
        <f>SUM(C27:C29)</f>
        <v>-101777</v>
      </c>
      <c r="D31" s="56">
        <f>SUM(D27:D29)</f>
        <v>55000</v>
      </c>
      <c r="E31" s="56">
        <f>SUM(E27:E29)</f>
        <v>-299620</v>
      </c>
    </row>
    <row r="32" spans="1:5" x14ac:dyDescent="0.35">
      <c r="A32" s="6"/>
      <c r="B32" s="6"/>
      <c r="C32" s="51"/>
      <c r="D32" s="58"/>
      <c r="E32" s="58"/>
    </row>
    <row r="33" spans="1:5" x14ac:dyDescent="0.35">
      <c r="A33" s="11"/>
      <c r="B33" s="11"/>
      <c r="C33" s="51"/>
      <c r="D33" s="52"/>
      <c r="E33" s="52"/>
    </row>
    <row r="34" spans="1:5" ht="15.5" x14ac:dyDescent="0.35">
      <c r="A34" s="32" t="s">
        <v>33</v>
      </c>
      <c r="B34" s="32"/>
      <c r="C34" s="60">
        <f>SUM(C31:C33)</f>
        <v>-101777</v>
      </c>
      <c r="D34" s="61">
        <f>SUM(D31:D32)</f>
        <v>55000</v>
      </c>
      <c r="E34" s="61">
        <f>SUM(E31:E32)</f>
        <v>-299620</v>
      </c>
    </row>
    <row r="35" spans="1:5" x14ac:dyDescent="0.35">
      <c r="E35" s="23"/>
    </row>
    <row r="36" spans="1:5" x14ac:dyDescent="0.35">
      <c r="C36" s="34"/>
      <c r="E36" s="23"/>
    </row>
    <row r="37" spans="1:5" x14ac:dyDescent="0.35">
      <c r="A37" s="69"/>
      <c r="B37" s="70"/>
      <c r="C37" s="71"/>
      <c r="D37" s="72"/>
    </row>
    <row r="38" spans="1:5" x14ac:dyDescent="0.35">
      <c r="A38" s="13"/>
      <c r="B38" s="73"/>
      <c r="C38" s="74"/>
      <c r="D38" s="75"/>
    </row>
    <row r="39" spans="1:5" ht="15.5" x14ac:dyDescent="0.35">
      <c r="A39" s="5"/>
      <c r="B39" s="76"/>
      <c r="C39" s="77"/>
      <c r="D39" s="78"/>
    </row>
    <row r="41" spans="1:5" x14ac:dyDescent="0.35">
      <c r="C41" s="34"/>
    </row>
  </sheetData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Resultat 2024</vt:lpstr>
      <vt:lpstr>Balanse</vt:lpstr>
      <vt:lpstr>Noter 2024</vt:lpstr>
      <vt:lpstr>Budsjett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Kirsten Larsen</dc:creator>
  <cp:keywords/>
  <dc:description/>
  <cp:lastModifiedBy>Svein Sigurd Jacobsen</cp:lastModifiedBy>
  <cp:revision/>
  <cp:lastPrinted>2025-02-16T10:15:07Z</cp:lastPrinted>
  <dcterms:created xsi:type="dcterms:W3CDTF">2015-05-19T12:31:49Z</dcterms:created>
  <dcterms:modified xsi:type="dcterms:W3CDTF">2025-02-16T10:15:11Z</dcterms:modified>
  <cp:category/>
  <cp:contentStatus/>
</cp:coreProperties>
</file>